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 PARA ACTUALIZAR_DIC2021\nuevos\"/>
    </mc:Choice>
  </mc:AlternateContent>
  <bookViews>
    <workbookView xWindow="1860" yWindow="0" windowWidth="8850" windowHeight="8190" activeTab="1"/>
  </bookViews>
  <sheets>
    <sheet name="IN-DGOP_DCP-01" sheetId="5" r:id="rId1"/>
    <sheet name="FO-DGOP_DCP-01 " sheetId="4" r:id="rId2"/>
  </sheets>
  <definedNames>
    <definedName name="_xlnm._FilterDatabase" localSheetId="1" hidden="1">'FO-DGOP_DCP-01 '!$A$8:$M$49</definedName>
    <definedName name="_xlnm._FilterDatabase" localSheetId="0" hidden="1">'IN-DGOP_DCP-01'!$A$10:$M$112</definedName>
    <definedName name="_xlnm.Print_Area" localSheetId="1">'FO-DGOP_DCP-01 '!$A$1:$M$55</definedName>
    <definedName name="_xlnm.Print_Area" localSheetId="0">'IN-DGOP_DCP-01'!$A$3:$M$118</definedName>
    <definedName name="_xlnm.Print_Titles" localSheetId="1">'FO-DGOP_DCP-01 '!$7:$7</definedName>
    <definedName name="_xlnm.Print_Titles" localSheetId="0">'IN-DGOP_DCP-01'!$9:$9</definedName>
  </definedNames>
  <calcPr calcId="162913"/>
</workbook>
</file>

<file path=xl/calcChain.xml><?xml version="1.0" encoding="utf-8"?>
<calcChain xmlns="http://schemas.openxmlformats.org/spreadsheetml/2006/main">
  <c r="A116" i="5" l="1"/>
  <c r="J111" i="5"/>
  <c r="K111" i="5" s="1"/>
  <c r="L111" i="5" s="1"/>
  <c r="F111" i="5"/>
  <c r="J110" i="5"/>
  <c r="K110" i="5" s="1"/>
  <c r="L110" i="5" s="1"/>
  <c r="F110" i="5"/>
  <c r="J109" i="5"/>
  <c r="K109" i="5" s="1"/>
  <c r="L109" i="5" s="1"/>
  <c r="F109" i="5"/>
  <c r="J108" i="5"/>
  <c r="K108" i="5" s="1"/>
  <c r="L108" i="5" s="1"/>
  <c r="F108" i="5"/>
  <c r="J107" i="5"/>
  <c r="K107" i="5" s="1"/>
  <c r="L107" i="5" s="1"/>
  <c r="F107" i="5"/>
  <c r="J106" i="5"/>
  <c r="K106" i="5" s="1"/>
  <c r="L106" i="5" s="1"/>
  <c r="F106" i="5"/>
  <c r="J105" i="5"/>
  <c r="K105" i="5" s="1"/>
  <c r="L105" i="5" s="1"/>
  <c r="F105" i="5"/>
  <c r="J104" i="5"/>
  <c r="K104" i="5" s="1"/>
  <c r="L104" i="5" s="1"/>
  <c r="F104" i="5"/>
  <c r="J103" i="5"/>
  <c r="K103" i="5" s="1"/>
  <c r="L103" i="5" s="1"/>
  <c r="F103" i="5"/>
  <c r="J99" i="5"/>
  <c r="K99" i="5" s="1"/>
  <c r="L99" i="5" s="1"/>
  <c r="F99" i="5"/>
  <c r="J98" i="5"/>
  <c r="K98" i="5" s="1"/>
  <c r="L98" i="5" s="1"/>
  <c r="F98" i="5"/>
  <c r="J97" i="5"/>
  <c r="K97" i="5" s="1"/>
  <c r="L97" i="5" s="1"/>
  <c r="F97" i="5"/>
  <c r="J96" i="5"/>
  <c r="K96" i="5" s="1"/>
  <c r="L96" i="5" s="1"/>
  <c r="F96" i="5"/>
  <c r="J95" i="5"/>
  <c r="K95" i="5" s="1"/>
  <c r="L95" i="5" s="1"/>
  <c r="F95" i="5"/>
  <c r="J94" i="5"/>
  <c r="K94" i="5" s="1"/>
  <c r="L94" i="5" s="1"/>
  <c r="F94" i="5"/>
  <c r="J93" i="5"/>
  <c r="K93" i="5" s="1"/>
  <c r="L93" i="5" s="1"/>
  <c r="F93" i="5"/>
  <c r="J92" i="5"/>
  <c r="K92" i="5" s="1"/>
  <c r="L92" i="5" s="1"/>
  <c r="F92" i="5"/>
  <c r="J91" i="5"/>
  <c r="K91" i="5" s="1"/>
  <c r="L91" i="5" s="1"/>
  <c r="F91" i="5"/>
  <c r="J90" i="5"/>
  <c r="K90" i="5" s="1"/>
  <c r="L90" i="5" s="1"/>
  <c r="F90" i="5"/>
  <c r="J86" i="5"/>
  <c r="K86" i="5" s="1"/>
  <c r="L86" i="5" s="1"/>
  <c r="F86" i="5"/>
  <c r="J85" i="5"/>
  <c r="K85" i="5" s="1"/>
  <c r="L85" i="5" s="1"/>
  <c r="F85" i="5"/>
  <c r="K84" i="5"/>
  <c r="L84" i="5" s="1"/>
  <c r="J84" i="5"/>
  <c r="F84" i="5"/>
  <c r="J83" i="5"/>
  <c r="K83" i="5" s="1"/>
  <c r="L83" i="5" s="1"/>
  <c r="F83" i="5"/>
  <c r="J82" i="5"/>
  <c r="K82" i="5" s="1"/>
  <c r="L82" i="5" s="1"/>
  <c r="F82" i="5"/>
  <c r="J81" i="5"/>
  <c r="K81" i="5" s="1"/>
  <c r="L81" i="5" s="1"/>
  <c r="F81" i="5"/>
  <c r="J80" i="5"/>
  <c r="K80" i="5" s="1"/>
  <c r="L80" i="5" s="1"/>
  <c r="F80" i="5"/>
  <c r="J79" i="5"/>
  <c r="K79" i="5" s="1"/>
  <c r="L79" i="5" s="1"/>
  <c r="F79" i="5"/>
  <c r="J78" i="5"/>
  <c r="K78" i="5" s="1"/>
  <c r="L78" i="5" s="1"/>
  <c r="F78" i="5"/>
  <c r="J77" i="5"/>
  <c r="K77" i="5" s="1"/>
  <c r="L77" i="5" s="1"/>
  <c r="F77" i="5"/>
  <c r="J76" i="5"/>
  <c r="K76" i="5" s="1"/>
  <c r="L76" i="5" s="1"/>
  <c r="F76" i="5"/>
  <c r="J75" i="5"/>
  <c r="K75" i="5" s="1"/>
  <c r="L75" i="5" s="1"/>
  <c r="F75" i="5"/>
  <c r="J74" i="5"/>
  <c r="K74" i="5" s="1"/>
  <c r="L74" i="5" s="1"/>
  <c r="F74" i="5"/>
  <c r="J73" i="5"/>
  <c r="K73" i="5" s="1"/>
  <c r="L73" i="5" s="1"/>
  <c r="F73" i="5"/>
  <c r="J72" i="5"/>
  <c r="K72" i="5" s="1"/>
  <c r="L72" i="5" s="1"/>
  <c r="F72" i="5"/>
  <c r="J71" i="5"/>
  <c r="K71" i="5" s="1"/>
  <c r="L71" i="5" s="1"/>
  <c r="F71" i="5"/>
  <c r="J70" i="5"/>
  <c r="K70" i="5" s="1"/>
  <c r="L70" i="5" s="1"/>
  <c r="F70" i="5"/>
  <c r="J69" i="5"/>
  <c r="K69" i="5" s="1"/>
  <c r="L69" i="5" s="1"/>
  <c r="F69" i="5"/>
  <c r="J68" i="5"/>
  <c r="K68" i="5" s="1"/>
  <c r="L68" i="5" s="1"/>
  <c r="F68" i="5"/>
  <c r="J67" i="5"/>
  <c r="K67" i="5" s="1"/>
  <c r="L67" i="5" s="1"/>
  <c r="F67" i="5"/>
  <c r="J66" i="5"/>
  <c r="K66" i="5" s="1"/>
  <c r="L66" i="5" s="1"/>
  <c r="F66" i="5"/>
  <c r="J65" i="5"/>
  <c r="K65" i="5" s="1"/>
  <c r="L65" i="5" s="1"/>
  <c r="F65" i="5"/>
  <c r="J64" i="5"/>
  <c r="K64" i="5" s="1"/>
  <c r="L64" i="5" s="1"/>
  <c r="F64" i="5"/>
  <c r="J63" i="5"/>
  <c r="K63" i="5" s="1"/>
  <c r="L63" i="5" s="1"/>
  <c r="F63" i="5"/>
  <c r="J62" i="5"/>
  <c r="K62" i="5" s="1"/>
  <c r="L62" i="5" s="1"/>
  <c r="F62" i="5"/>
  <c r="J61" i="5"/>
  <c r="K61" i="5" s="1"/>
  <c r="L61" i="5" s="1"/>
  <c r="F61" i="5"/>
  <c r="J60" i="5"/>
  <c r="K60" i="5" s="1"/>
  <c r="L60" i="5" s="1"/>
  <c r="F60" i="5"/>
  <c r="J59" i="5"/>
  <c r="K59" i="5" s="1"/>
  <c r="L59" i="5" s="1"/>
  <c r="F59" i="5"/>
  <c r="J58" i="5"/>
  <c r="K58" i="5" s="1"/>
  <c r="L58" i="5" s="1"/>
  <c r="F58" i="5"/>
  <c r="J57" i="5"/>
  <c r="K57" i="5" s="1"/>
  <c r="L57" i="5" s="1"/>
  <c r="F57" i="5"/>
  <c r="J56" i="5"/>
  <c r="K56" i="5" s="1"/>
  <c r="L56" i="5" s="1"/>
  <c r="F56" i="5"/>
  <c r="J55" i="5"/>
  <c r="K55" i="5" s="1"/>
  <c r="L55" i="5" s="1"/>
  <c r="F55" i="5"/>
  <c r="J54" i="5"/>
  <c r="K54" i="5" s="1"/>
  <c r="L54" i="5" s="1"/>
  <c r="F54" i="5"/>
  <c r="J53" i="5"/>
  <c r="K53" i="5" s="1"/>
  <c r="L53" i="5" s="1"/>
  <c r="F53" i="5"/>
  <c r="J52" i="5"/>
  <c r="K52" i="5" s="1"/>
  <c r="L52" i="5" s="1"/>
  <c r="F52" i="5"/>
  <c r="J51" i="5"/>
  <c r="K51" i="5" s="1"/>
  <c r="L51" i="5" s="1"/>
  <c r="F51" i="5"/>
  <c r="J50" i="5"/>
  <c r="K50" i="5" s="1"/>
  <c r="L50" i="5" s="1"/>
  <c r="F50" i="5"/>
  <c r="J49" i="5"/>
  <c r="K49" i="5" s="1"/>
  <c r="L49" i="5" s="1"/>
  <c r="F49" i="5"/>
  <c r="J48" i="5"/>
  <c r="K48" i="5" s="1"/>
  <c r="L48" i="5" s="1"/>
  <c r="F48" i="5"/>
  <c r="J47" i="5"/>
  <c r="K47" i="5" s="1"/>
  <c r="L47" i="5" s="1"/>
  <c r="F47" i="5"/>
  <c r="J46" i="5"/>
  <c r="K46" i="5" s="1"/>
  <c r="L46" i="5" s="1"/>
  <c r="F46" i="5"/>
  <c r="J45" i="5"/>
  <c r="K45" i="5" s="1"/>
  <c r="L45" i="5" s="1"/>
  <c r="F45" i="5"/>
  <c r="J44" i="5"/>
  <c r="K44" i="5" s="1"/>
  <c r="L44" i="5" s="1"/>
  <c r="F44" i="5"/>
  <c r="J43" i="5"/>
  <c r="K43" i="5" s="1"/>
  <c r="L43" i="5" s="1"/>
  <c r="F43" i="5"/>
  <c r="J42" i="5"/>
  <c r="K42" i="5" s="1"/>
  <c r="L42" i="5" s="1"/>
  <c r="F42" i="5"/>
  <c r="J41" i="5"/>
  <c r="K41" i="5" s="1"/>
  <c r="L41" i="5" s="1"/>
  <c r="F41" i="5"/>
  <c r="K40" i="5"/>
  <c r="L40" i="5" s="1"/>
  <c r="J40" i="5"/>
  <c r="F40" i="5"/>
  <c r="J39" i="5"/>
  <c r="K39" i="5" s="1"/>
  <c r="L39" i="5" s="1"/>
  <c r="F39" i="5"/>
  <c r="J38" i="5"/>
  <c r="K38" i="5" s="1"/>
  <c r="L38" i="5" s="1"/>
  <c r="F38" i="5"/>
  <c r="J37" i="5"/>
  <c r="K37" i="5" s="1"/>
  <c r="L37" i="5" s="1"/>
  <c r="F37" i="5"/>
  <c r="J36" i="5"/>
  <c r="K36" i="5" s="1"/>
  <c r="L36" i="5" s="1"/>
  <c r="F36" i="5"/>
  <c r="J35" i="5"/>
  <c r="K35" i="5" s="1"/>
  <c r="L35" i="5" s="1"/>
  <c r="F35" i="5"/>
  <c r="J34" i="5"/>
  <c r="K34" i="5" s="1"/>
  <c r="L34" i="5" s="1"/>
  <c r="F34" i="5"/>
  <c r="J33" i="5"/>
  <c r="K33" i="5" s="1"/>
  <c r="L33" i="5" s="1"/>
  <c r="F33" i="5"/>
  <c r="J32" i="5"/>
  <c r="K32" i="5" s="1"/>
  <c r="L32" i="5" s="1"/>
  <c r="F32" i="5"/>
  <c r="J31" i="5"/>
  <c r="K31" i="5" s="1"/>
  <c r="L31" i="5" s="1"/>
  <c r="F31" i="5"/>
  <c r="J30" i="5"/>
  <c r="K30" i="5" s="1"/>
  <c r="L30" i="5" s="1"/>
  <c r="F30" i="5"/>
  <c r="J29" i="5"/>
  <c r="K29" i="5" s="1"/>
  <c r="L29" i="5" s="1"/>
  <c r="F29" i="5"/>
  <c r="J28" i="5"/>
  <c r="K28" i="5" s="1"/>
  <c r="L28" i="5" s="1"/>
  <c r="F28" i="5"/>
  <c r="J27" i="5"/>
  <c r="K27" i="5" s="1"/>
  <c r="L27" i="5" s="1"/>
  <c r="F27" i="5"/>
  <c r="J26" i="5"/>
  <c r="K26" i="5" s="1"/>
  <c r="L26" i="5" s="1"/>
  <c r="F26" i="5"/>
  <c r="J25" i="5"/>
  <c r="K25" i="5" s="1"/>
  <c r="L25" i="5" s="1"/>
  <c r="F25" i="5"/>
  <c r="J24" i="5"/>
  <c r="K24" i="5" s="1"/>
  <c r="L24" i="5" s="1"/>
  <c r="F24" i="5"/>
  <c r="J23" i="5"/>
  <c r="K23" i="5" s="1"/>
  <c r="L23" i="5" s="1"/>
  <c r="F23" i="5"/>
  <c r="J22" i="5"/>
  <c r="K22" i="5" s="1"/>
  <c r="L22" i="5" s="1"/>
  <c r="F22" i="5"/>
  <c r="J21" i="5"/>
  <c r="K21" i="5" s="1"/>
  <c r="L21" i="5" s="1"/>
  <c r="F21" i="5"/>
  <c r="J20" i="5"/>
  <c r="K20" i="5" s="1"/>
  <c r="L20" i="5" s="1"/>
  <c r="F20" i="5"/>
  <c r="J19" i="5"/>
  <c r="K19" i="5" s="1"/>
  <c r="L19" i="5" s="1"/>
  <c r="F19" i="5"/>
  <c r="J18" i="5"/>
  <c r="K18" i="5" s="1"/>
  <c r="L18" i="5" s="1"/>
  <c r="F18" i="5"/>
  <c r="J17" i="5"/>
  <c r="K17" i="5" s="1"/>
  <c r="L17" i="5" s="1"/>
  <c r="F17" i="5"/>
  <c r="J16" i="5"/>
  <c r="K16" i="5" s="1"/>
  <c r="L16" i="5" s="1"/>
  <c r="F16" i="5"/>
  <c r="K15" i="5"/>
  <c r="L15" i="5" s="1"/>
  <c r="J15" i="5"/>
  <c r="F15" i="5"/>
  <c r="J14" i="5"/>
  <c r="K14" i="5" s="1"/>
  <c r="L14" i="5" s="1"/>
  <c r="F14" i="5"/>
  <c r="J13" i="5"/>
  <c r="K13" i="5" s="1"/>
  <c r="L13" i="5" s="1"/>
  <c r="F13" i="5"/>
  <c r="J12" i="5"/>
  <c r="K12" i="5" s="1"/>
  <c r="L12" i="5" s="1"/>
  <c r="F12" i="5"/>
  <c r="J11" i="5"/>
  <c r="K11" i="5" s="1"/>
  <c r="L11" i="5" s="1"/>
  <c r="F11" i="5"/>
  <c r="J6" i="5"/>
  <c r="J7" i="5" s="1"/>
  <c r="H6" i="5"/>
  <c r="A53" i="4"/>
  <c r="F87" i="5" l="1"/>
  <c r="F112" i="5"/>
  <c r="L100" i="5"/>
  <c r="L87" i="5"/>
  <c r="F100" i="5"/>
  <c r="L112" i="5"/>
  <c r="F49" i="4"/>
  <c r="F24" i="4"/>
  <c r="L37" i="4"/>
  <c r="L24" i="4"/>
  <c r="L49" i="4"/>
  <c r="F37" i="4"/>
  <c r="L114" i="5" l="1"/>
  <c r="F117" i="5" s="1"/>
  <c r="F114" i="5"/>
  <c r="G94" i="5" s="1"/>
  <c r="G53" i="5"/>
  <c r="G95" i="5"/>
  <c r="G64" i="5"/>
  <c r="G103" i="5"/>
  <c r="G69" i="5"/>
  <c r="G72" i="5"/>
  <c r="G85" i="5"/>
  <c r="G20" i="5"/>
  <c r="G80" i="5"/>
  <c r="G11" i="5"/>
  <c r="G29" i="5"/>
  <c r="G107" i="5"/>
  <c r="G114" i="5"/>
  <c r="G89" i="5"/>
  <c r="G37" i="5"/>
  <c r="G33" i="5"/>
  <c r="G21" i="5"/>
  <c r="G102" i="5"/>
  <c r="F118" i="5"/>
  <c r="H117" i="5" s="1"/>
  <c r="G104" i="5"/>
  <c r="G82" i="5"/>
  <c r="G74" i="5"/>
  <c r="G66" i="5"/>
  <c r="G50" i="5"/>
  <c r="G38" i="5"/>
  <c r="G18" i="5"/>
  <c r="G90" i="5"/>
  <c r="G83" i="5"/>
  <c r="G75" i="5"/>
  <c r="G59" i="5"/>
  <c r="G51" i="5"/>
  <c r="G42" i="5"/>
  <c r="G30" i="5"/>
  <c r="G22" i="5"/>
  <c r="G19" i="5"/>
  <c r="G78" i="5"/>
  <c r="G70" i="5"/>
  <c r="G62" i="5"/>
  <c r="G46" i="5"/>
  <c r="G93" i="5"/>
  <c r="G79" i="5"/>
  <c r="G63" i="5"/>
  <c r="G55" i="5"/>
  <c r="G47" i="5"/>
  <c r="G26" i="5"/>
  <c r="G14" i="5"/>
  <c r="G25" i="5"/>
  <c r="G110" i="5"/>
  <c r="G73" i="5"/>
  <c r="G57" i="5"/>
  <c r="G40" i="5"/>
  <c r="G105" i="5"/>
  <c r="G92" i="5"/>
  <c r="G68" i="5"/>
  <c r="G52" i="5"/>
  <c r="G112" i="5"/>
  <c r="G24" i="5"/>
  <c r="G43" i="5"/>
  <c r="G15" i="5"/>
  <c r="G91" i="5"/>
  <c r="G77" i="5"/>
  <c r="G61" i="5"/>
  <c r="G109" i="5"/>
  <c r="G96" i="5"/>
  <c r="G13" i="5"/>
  <c r="G27" i="5"/>
  <c r="G81" i="5"/>
  <c r="G65" i="5"/>
  <c r="G111" i="5"/>
  <c r="G28" i="5"/>
  <c r="G98" i="5"/>
  <c r="G76" i="5"/>
  <c r="G60" i="5"/>
  <c r="G44" i="5"/>
  <c r="G32" i="5"/>
  <c r="G12" i="5"/>
  <c r="G31" i="5"/>
  <c r="F51" i="4"/>
  <c r="L51" i="4"/>
  <c r="F54" i="4" s="1"/>
  <c r="G87" i="5" l="1"/>
  <c r="G106" i="5"/>
  <c r="G100" i="5"/>
  <c r="G49" i="5"/>
  <c r="G35" i="5"/>
  <c r="G45" i="5"/>
  <c r="G99" i="5"/>
  <c r="G84" i="5"/>
  <c r="G36" i="5"/>
  <c r="G23" i="5"/>
  <c r="G34" i="5"/>
  <c r="G71" i="5"/>
  <c r="G54" i="5"/>
  <c r="G86" i="5"/>
  <c r="G39" i="5"/>
  <c r="G67" i="5"/>
  <c r="G108" i="5"/>
  <c r="G58" i="5"/>
  <c r="G97" i="5"/>
  <c r="G17" i="5"/>
  <c r="G41" i="5"/>
  <c r="G56" i="5"/>
  <c r="G48" i="5"/>
  <c r="G16" i="5"/>
  <c r="G24" i="4"/>
  <c r="G39" i="4"/>
  <c r="G49" i="4"/>
  <c r="G26" i="4"/>
  <c r="G51" i="4"/>
  <c r="G37" i="4"/>
  <c r="F55" i="4"/>
  <c r="H54" i="4" s="1"/>
</calcChain>
</file>

<file path=xl/sharedStrings.xml><?xml version="1.0" encoding="utf-8"?>
<sst xmlns="http://schemas.openxmlformats.org/spreadsheetml/2006/main" count="454" uniqueCount="277">
  <si>
    <t>OBRA</t>
  </si>
  <si>
    <t>CONTRATO</t>
  </si>
  <si>
    <t>FECHA DE APERTURA</t>
  </si>
  <si>
    <t>IMPORTE</t>
  </si>
  <si>
    <t>RECAL. INICIO</t>
  </si>
  <si>
    <t>INDIRECTO TOTAL</t>
  </si>
  <si>
    <t>IVA 16%</t>
  </si>
  <si>
    <t>RECAL. TERMINO</t>
  </si>
  <si>
    <t>CD.</t>
  </si>
  <si>
    <t>TOTAL</t>
  </si>
  <si>
    <t>CLAVE</t>
  </si>
  <si>
    <t>DESCIPCION</t>
  </si>
  <si>
    <t>UNIDAD</t>
  </si>
  <si>
    <t>CANTIDAD</t>
  </si>
  <si>
    <t>P.U.</t>
  </si>
  <si>
    <t>%</t>
  </si>
  <si>
    <t xml:space="preserve">FACTOR </t>
  </si>
  <si>
    <t>P.U. ACTUALIZADO</t>
  </si>
  <si>
    <t>FAMILIA</t>
  </si>
  <si>
    <t>MATERIALES</t>
  </si>
  <si>
    <t>TON</t>
  </si>
  <si>
    <t>AGUA DE TOMA MUNICIPAL</t>
  </si>
  <si>
    <t>M3</t>
  </si>
  <si>
    <t>ARENA</t>
  </si>
  <si>
    <t>LT</t>
  </si>
  <si>
    <t>DIESEL</t>
  </si>
  <si>
    <t>KG</t>
  </si>
  <si>
    <t>PT</t>
  </si>
  <si>
    <t>ALAMBRON  DE 1/4" (No 2)</t>
  </si>
  <si>
    <t>ALAMBRE RECOCIDO CAL 16</t>
  </si>
  <si>
    <t>MALLA ELECTROSOLDADA 6X6-10/10</t>
  </si>
  <si>
    <t>M2</t>
  </si>
  <si>
    <t>PZA</t>
  </si>
  <si>
    <t>ML</t>
  </si>
  <si>
    <t>CARRETE DE HILO DE PLASTICO PARA TRAZO</t>
  </si>
  <si>
    <t>CABLE DE COBRE FORRADO THW CAL. 10 AWG MARCA CONDUMEX</t>
  </si>
  <si>
    <t>DISCO CORTADOR PUNTA DE DIAMANTE P/CONCRETO 12"</t>
  </si>
  <si>
    <t>MEMBRANA DE CURADO EMULSIONADO BLANCO BASE AGUA</t>
  </si>
  <si>
    <t>MASILLA AUTONIVELANTE 1 COMPONENTE (KEMROD POLIURETANO) CUB 19 LTS MARCA KEMPRO</t>
  </si>
  <si>
    <t>CUB</t>
  </si>
  <si>
    <t>MASILLA NO AUTONIVELANTE 1 COMPONENTE NP1 COLOR GRIS MARCA SONOLASTIC SALCHICHA 700 ML</t>
  </si>
  <si>
    <t>CINTILLA DE RESPALDO P/ CALAFATEO 3/8"</t>
  </si>
  <si>
    <t>SIKA LIMPIADOR MARCA SIKA</t>
  </si>
  <si>
    <t>EMULSION ASFALTICA ROMP RAPIDO RR-2K</t>
  </si>
  <si>
    <t>CEMENTO P/PVC ALCANTARILLADO SECADO LENTO MARCA WELD ON PVC 719</t>
  </si>
  <si>
    <t>LUBRICANTE PARA PVC 1000 GRS</t>
  </si>
  <si>
    <t>BOTE</t>
  </si>
  <si>
    <t>ADAPTADOR PLASTICO PARA MANGUERA DE ALTA DENSIDAD DE 13 MM. ( 1/2" ) DE DIAMETRO</t>
  </si>
  <si>
    <t>ABRAZADERA SIN FIN DE 1/2" HS-28</t>
  </si>
  <si>
    <t>POLIDUCTO ALTA DENSIDAD (TOMA DOM) RD 9 DE 13 MM. 1/2" DE DIAMETRO</t>
  </si>
  <si>
    <t>TABIQUE DE BARRO ROJO RECOCIDO 7X14X28 ( ECOLOGICO )</t>
  </si>
  <si>
    <t>MILLAR</t>
  </si>
  <si>
    <t>ESCALON FOFO STANDARD P/POZO DE VISITA</t>
  </si>
  <si>
    <t>BROCAL P/POZO DE VISITA PESADO ABIERTO 160 KGS</t>
  </si>
  <si>
    <t>CONTRAMARCO CANAL 102 MM (4") LIGERO DE 1.10 M CENTRADO Y DESCENTRADO</t>
  </si>
  <si>
    <t>ALTO (SEÑAL SR-6) DE 25 CMS. DE LADO (61X61 CMS.) FAB. LAM. GALV CAL. 16, FONDO Y RECORTE REFLEJANTE GRADO INGENIERIA 3M, INCLUYE: POSTES PTR CAL.14 DE 2" X 2"</t>
  </si>
  <si>
    <t>LIMITE DE VELOCIDAD (SEÑAL SR-9) DE 61X61CMS. FAB. LAM. GALV CAL. 16, FONDO Y RECORTE REFLEJANTE GRADO INGENIERIA 3M, INCLUYE: POSTES PTR CAL.14 DE 2" X 2"</t>
  </si>
  <si>
    <t>TABLERO ADICIONAL "SEÑALES RESTRICTIVAS" (SEÑAL SR) DE 25X61CMS. FAB. LAM. GALV CAL. 16, FONDO Y RECORTE REFLEJANTE GRADO INGENIERIA 3M.</t>
  </si>
  <si>
    <t>SEÑAL DPP "HOMBRES TRABAJANDO" 71 X 71 CMS. EN LAMINA NEGRA CAL.16 ACABADO ESMALTE, RECORTES Y FIGURAS EN REFLEJANTE GRADO INGENIERIA, INCLUYE: POSTE PTR 2"</t>
  </si>
  <si>
    <t>MALLA PLASTICA PRA LA PROTECCION DE OBRA DE 1.20 MTS</t>
  </si>
  <si>
    <t>Total de Materiales</t>
  </si>
  <si>
    <t>MANO DE OBRA</t>
  </si>
  <si>
    <t>HERRAMIENTA MENOR</t>
  </si>
  <si>
    <t>(%)mo</t>
  </si>
  <si>
    <t>PEON</t>
  </si>
  <si>
    <t>JOR</t>
  </si>
  <si>
    <t>ELECTRICISTA</t>
  </si>
  <si>
    <t>CADENERO</t>
  </si>
  <si>
    <t>Total de Mano de Obra</t>
  </si>
  <si>
    <t>MAQUINARIA Y/O EQUIPO</t>
  </si>
  <si>
    <t>Hora</t>
  </si>
  <si>
    <t>MAQUINARIA PARA LA CONSTRUCCION</t>
  </si>
  <si>
    <t>MOTORES ELECTRICOS</t>
  </si>
  <si>
    <t>Teodolito espectra DET2810m ( spectra )</t>
  </si>
  <si>
    <t>Bomba hidrostatica para prueba</t>
  </si>
  <si>
    <t>BOMBAS</t>
  </si>
  <si>
    <t>Petrolizadora</t>
  </si>
  <si>
    <t>Camion de volteo famsa de 7 m3 motor diesel 140 hp</t>
  </si>
  <si>
    <t>CAMION</t>
  </si>
  <si>
    <t>Retroexcavadora cat 426 b ( 79 h.p.)</t>
  </si>
  <si>
    <t>BAILARINA C/ OPERACION</t>
  </si>
  <si>
    <t>hora</t>
  </si>
  <si>
    <t>HR</t>
  </si>
  <si>
    <t>Total de Equipo</t>
  </si>
  <si>
    <t>TOTAL DEL REPORTE</t>
  </si>
  <si>
    <t>AR-ACERO-001</t>
  </si>
  <si>
    <t>AR-ACERO-040</t>
  </si>
  <si>
    <t>AR-ACERO-085</t>
  </si>
  <si>
    <t>AR-ACERO-100</t>
  </si>
  <si>
    <t>CLAVO 2 1/2"</t>
  </si>
  <si>
    <t>AR-ACERO-110</t>
  </si>
  <si>
    <t>CLAVO 4"</t>
  </si>
  <si>
    <t>AR-ACERO-125</t>
  </si>
  <si>
    <t>MONTEN NEGRO 6" CAL 12</t>
  </si>
  <si>
    <t>AR-ACERO-165</t>
  </si>
  <si>
    <t>ANGULO 1 1/2" X 1/8"</t>
  </si>
  <si>
    <t>AR-ACERO-230</t>
  </si>
  <si>
    <t>LAMINA PINTRO LISA 1.22 X 2.44 CAL 22</t>
  </si>
  <si>
    <t>AR-AGLU-005</t>
  </si>
  <si>
    <t>CEMENTO GRIS EN SACOS</t>
  </si>
  <si>
    <t>AR-AGLU-010</t>
  </si>
  <si>
    <t>CAL HIDRATADA</t>
  </si>
  <si>
    <t>AR-AGRE-005</t>
  </si>
  <si>
    <t>AR-AGRE-010</t>
  </si>
  <si>
    <t>GRAVA TRITURADA DE 3/4"</t>
  </si>
  <si>
    <t>AR-AGRE-015</t>
  </si>
  <si>
    <t>GRAVA TRITURADA DE 1 1/2"</t>
  </si>
  <si>
    <t>AR-AGRE-020</t>
  </si>
  <si>
    <t>GRAVA TRITURADA DE 3/8" PARA URBANIZACION</t>
  </si>
  <si>
    <t>AR-AGRE-025</t>
  </si>
  <si>
    <t>FINOS (FILLER) PARA URBANIZACION</t>
  </si>
  <si>
    <t>AR-AGRE-035</t>
  </si>
  <si>
    <t>GRAVA TRITURADA 3/4" PARA URBANIZACION</t>
  </si>
  <si>
    <t>AR-AGRE-040</t>
  </si>
  <si>
    <t>GRAVA TRITURADA 1 1/2" PARA URBANIZACION</t>
  </si>
  <si>
    <t>AR-AGRE-045</t>
  </si>
  <si>
    <t>TEPETATE</t>
  </si>
  <si>
    <t>AR-AGRE-095</t>
  </si>
  <si>
    <t>AGUA EN PIPA (REGADA)</t>
  </si>
  <si>
    <t>AR-AGRE-100</t>
  </si>
  <si>
    <t>AR-AGRE-105</t>
  </si>
  <si>
    <t>AGUA EN PIPA (VACIADA)</t>
  </si>
  <si>
    <t>AR-COMBU-005</t>
  </si>
  <si>
    <t>AR-COMBU-008</t>
  </si>
  <si>
    <t>GASOLINA MAGNA SIN</t>
  </si>
  <si>
    <t>AR-CONCR-010</t>
  </si>
  <si>
    <t>CONC PREM F'C=200 KG/CM2 28 DIAS TMA 3/4"</t>
  </si>
  <si>
    <t>AR-CONCR-040</t>
  </si>
  <si>
    <t>CONC PREM MR=38 KG/CM2 28 DIAS</t>
  </si>
  <si>
    <t>AR-CONCR-065</t>
  </si>
  <si>
    <t>ACABADO ESTAMPADO EN MODELO, ENDURECEDOR EN DOS APLICACIONES, DESMOLDANTE, LAVADO Y SELLADO DE SUPERFICIE SEGUN DISEÑO</t>
  </si>
  <si>
    <t>AR-ELECT-0720</t>
  </si>
  <si>
    <t>ALAMBRE DE COBRE DESNUDO CAL. 4 AWG.</t>
  </si>
  <si>
    <t>KGS</t>
  </si>
  <si>
    <t>AR-ELECT-0860</t>
  </si>
  <si>
    <t>BRAZO GALVANIZADO DE 51 X 1800 MM</t>
  </si>
  <si>
    <t>AR-ELECT-0990</t>
  </si>
  <si>
    <t>AR-ELECT-1015</t>
  </si>
  <si>
    <t>CABLE DE COBRE DESNUDO CAL. 10  AWG</t>
  </si>
  <si>
    <t>AR-ELECT-1185</t>
  </si>
  <si>
    <t>CONECTOR A COMPRENSION AC-504-82 (YHD-300)</t>
  </si>
  <si>
    <t>AR-ELECT-1795</t>
  </si>
  <si>
    <t>FLEJE DE ACERO INOX. DE 19 MM (3/4")</t>
  </si>
  <si>
    <t>MTS</t>
  </si>
  <si>
    <t>AR-ELECT-1850</t>
  </si>
  <si>
    <t>HEBILLA PARA FLEJE DE ACERO INOX. DE 19 MM (3/4")</t>
  </si>
  <si>
    <t>AR-ELECT-1881</t>
  </si>
  <si>
    <t>LUMINARIA,  MODELO VERDEON MARCA COOPER LIGHTING O SIMILAR, DE LEDS, POTENCIA DE 64W, CURVA DE DISTRIBUCION TIPO II, DIMEABLE DE 0 A 10 V, BALASTRO UNIVERSAL 120-277 V, TEMPERATURA DE COLOR DE 4 000 K, CON PROTECCION DE 10KV/10KA, SIN BASE PARA FOTOCELDA Y DE COLOR GRIS. No CAT VERD A01-D-U-T2-AP-OA1223. CON GARANTIA DE 10 AÑOS A FAVOR DEL MUNICIPIO</t>
  </si>
  <si>
    <t>AR-ELECT-2645</t>
  </si>
  <si>
    <t>VARILLA COPPER-WELD DE 16 X3000 MM CON CONECTOR</t>
  </si>
  <si>
    <t>AR-ELECT-2680</t>
  </si>
  <si>
    <t>CONECTOR TIPO AC CALIBRE 6-10 MARCA BURNDY</t>
  </si>
  <si>
    <t>AR-IMPER-005</t>
  </si>
  <si>
    <t>AR-IMPER-010</t>
  </si>
  <si>
    <t>AR-IMPER-015</t>
  </si>
  <si>
    <t>AR-IMPER-025</t>
  </si>
  <si>
    <t>AR-IMPER-030</t>
  </si>
  <si>
    <t>AR-IMPER-115</t>
  </si>
  <si>
    <t>AR-MADERA-010</t>
  </si>
  <si>
    <t>POLIN DE MADERA 4"X4"X8.25'</t>
  </si>
  <si>
    <t>AR-MADERA-025</t>
  </si>
  <si>
    <t>MADERA DE PINO 1 1/2"X12"X8.25'</t>
  </si>
  <si>
    <t>AR-MADERA-030</t>
  </si>
  <si>
    <t>MADERA DE PINO 1"X4"X8.25'</t>
  </si>
  <si>
    <t>AR-MAQYEQ-200</t>
  </si>
  <si>
    <t>AR-MAQYEQ-205</t>
  </si>
  <si>
    <t>PLANTA DE ENERGIA ELECTRICA 2900 WATTS</t>
  </si>
  <si>
    <t>AR-MAQYEQ-210</t>
  </si>
  <si>
    <t>CAMION DE VOLTEO CAP 7 M3 EN PAVIMENTOS DE ASFALTO</t>
  </si>
  <si>
    <t>AR-OTROS-006</t>
  </si>
  <si>
    <t>GEOTEXTIL PARA RETENCION DE FINOS, 200 g/m2 UNA CARPA IMPERMEABLE</t>
  </si>
  <si>
    <t>AR-OTROS-038</t>
  </si>
  <si>
    <t>AR-PEGA-011</t>
  </si>
  <si>
    <t>AR-PEGA-013</t>
  </si>
  <si>
    <t>AR-PLOM-125</t>
  </si>
  <si>
    <t>AR-PLOM-130</t>
  </si>
  <si>
    <t>AR-PLOM-135</t>
  </si>
  <si>
    <t>AR-SEÑAL-013</t>
  </si>
  <si>
    <t>PREFERENCIA A PEATON (SE¡AL SP-32) DE 61 X 61 CM. FAB. LAM. GALV CAL. 16, FONDO Y RECORTE REFLEJANTE GRADO INGENIERIA 3M, INCLUYE: POSTES PTR CAL.14 DE 2" X 2"</t>
  </si>
  <si>
    <t>AR-SEÑAL-019</t>
  </si>
  <si>
    <t>AR-SEÑAL-021</t>
  </si>
  <si>
    <t>AR-SEÑAL-055</t>
  </si>
  <si>
    <t>TABLERO ADICIONAL "SEÑALES PREVENTIVAS" (SEÑAL SP) DE 25 X 61 CM. FAB. LAM. GALV CAL. 16, FONDO Y RECORTE REFLEJANTE GRADO INGENIERIA 3M.</t>
  </si>
  <si>
    <t>AR-SEÑAL-059</t>
  </si>
  <si>
    <t>AR-SEÑAL-063</t>
  </si>
  <si>
    <t>SENTIDO DE TRANSITO (SE¡AL SIG-11) DE 20X61CMS. FAB. LAM. GALV CAL. 16, FONDO Y RECORTE REFLEJANTE GRADO INGENIERIA 3M, INCLUYE:CLAVOS PARA ANCLAJE.</t>
  </si>
  <si>
    <t>AR-SEÑAL-089</t>
  </si>
  <si>
    <t>NOMBRE DE CALLES SE¡AL INFORMATIVA DE IDENTIFICACION (SI I) DE 25X61CMS. FAB. LAM. GALV CAL. 16, FONDO Y RECORTE REFLEJANTE GRADO INGENIERIA 3M, INCLUYE:CLAVOS PARA ANCLAJE.</t>
  </si>
  <si>
    <t>AR-SEÑAL-101</t>
  </si>
  <si>
    <t>AR-SEÑAL-107</t>
  </si>
  <si>
    <t>SEÑAL DP1 "TRAMO CERRADO NOMBRE DE CALLE A NOMBRE DE CALLE" 56 X 178 CMS. EN LAMINA NEGRA CAL.16 ACABADO ESMALTE, RECORTES Y FIGURAS EN REFLEJANTE GRADO INGENIERIA, INCLUYE: POSTE PTR 2"</t>
  </si>
  <si>
    <t>AR-SEÑAL-115</t>
  </si>
  <si>
    <t>LETRERO ALUSIVO DE LA OBRA DE 1.50 X 2.0 MTS. LAMINA NEGRA CAL. 18 FONDO ESMALTE Y ROTULACION EN VINIL. INC: MARCO PTR NEGRO Y 2 POSTES DE 1 1/2" X 1/8".</t>
  </si>
  <si>
    <t>AR-SEÑAL-119</t>
  </si>
  <si>
    <t>AR-TABIQUES-005</t>
  </si>
  <si>
    <t>AR-TABIQUES-020</t>
  </si>
  <si>
    <t>TABIQUE PESADO DE CONC 7X14X28</t>
  </si>
  <si>
    <t>AR-TUBERIA-065</t>
  </si>
  <si>
    <t>BROCAL CON TAPA DE CONCRETO SIMPLE</t>
  </si>
  <si>
    <t>AR-TUBERIA-287</t>
  </si>
  <si>
    <t>NIPLE F GALV  64 MM (2 1/2") LONG X 13 MM (1/2") DIAM</t>
  </si>
  <si>
    <t>AR-TUBERIA-293</t>
  </si>
  <si>
    <t>NIPLE DE FIERRO GALV. 1/2" X 30 CMS. (DIAMETRO X LONGITUD)</t>
  </si>
  <si>
    <t>AR-TUBERIA-857</t>
  </si>
  <si>
    <t>EMPAQUE DE NEOPRENO PARA BRIDA DE 3" (75 MM.) DIAMETRO</t>
  </si>
  <si>
    <t>AR-TUBERIA-902</t>
  </si>
  <si>
    <t>AR-TUBERIA-932</t>
  </si>
  <si>
    <t>AR-TUBERIA-938</t>
  </si>
  <si>
    <t>MARCO Y TAPA DE 50 X 50 C/LETRERO P/AGUA POTABLE COMERCIAL (110 KGS)</t>
  </si>
  <si>
    <t>AR-TUBERIA-953</t>
  </si>
  <si>
    <t>AR-CATE-0200</t>
  </si>
  <si>
    <t>AR-CATE-0203</t>
  </si>
  <si>
    <t>AYUDANTE CLASE "B"</t>
  </si>
  <si>
    <t>AR-CATE-0209</t>
  </si>
  <si>
    <t>AR-CATE-0212</t>
  </si>
  <si>
    <t>ALBAÑIL</t>
  </si>
  <si>
    <t>AR-CATE-0215</t>
  </si>
  <si>
    <t>AUXILIAR TOPOGRAFO</t>
  </si>
  <si>
    <t>AR-CATE-0218</t>
  </si>
  <si>
    <t>TOPOGRAFO</t>
  </si>
  <si>
    <t>AR-CATE-0224</t>
  </si>
  <si>
    <t>FIERRERO</t>
  </si>
  <si>
    <t>AR-CATE-0227</t>
  </si>
  <si>
    <t>CARPINTERO ON</t>
  </si>
  <si>
    <t>AR-CATE-0236</t>
  </si>
  <si>
    <t>AR-HERR-002</t>
  </si>
  <si>
    <t>AR-MAQYEQ-110</t>
  </si>
  <si>
    <t>AR-MAQYEQ-119</t>
  </si>
  <si>
    <t>AR-MAQYEQ-125</t>
  </si>
  <si>
    <t>AR-MAQYEQ-140</t>
  </si>
  <si>
    <t>CAMION PLATAFORMA 8 TON. CON GRUA HIDRAULICA. CON OPERADOR</t>
  </si>
  <si>
    <t>AR-MAQYEQ-143</t>
  </si>
  <si>
    <t>Pintarrayas graco R300 a gasolina, motor 5.5 hp</t>
  </si>
  <si>
    <t>AR-MAQYEQ-146</t>
  </si>
  <si>
    <t>AR-MAQYEQ-149</t>
  </si>
  <si>
    <t>AR-MAQYEQ-155</t>
  </si>
  <si>
    <t>AR-MAQYEQ-164</t>
  </si>
  <si>
    <t>CAMIONETA NISSAN 1 TON. MOD. 2002 (HR. INACTIVA)</t>
  </si>
  <si>
    <t>ALAMBRON</t>
  </si>
  <si>
    <t>OTRO MATERIAL ELECTRICO</t>
  </si>
  <si>
    <t>OTROS PRODUCTOS DE HULE</t>
  </si>
  <si>
    <t>AGUA</t>
  </si>
  <si>
    <t>PERFILES DE HIERRO Y ACERO</t>
  </si>
  <si>
    <t>PIEZAS METALICAS FUNDIDAS Y MOLDEADAS</t>
  </si>
  <si>
    <t>ALAMBRES Y CABLES DE COBRE</t>
  </si>
  <si>
    <t>CALHIDRA</t>
  </si>
  <si>
    <t>CEMENTO</t>
  </si>
  <si>
    <t>PEGAMENTOS</t>
  </si>
  <si>
    <t>OTRAS RESINAS</t>
  </si>
  <si>
    <t>CONCRETO PREMEZCLADO</t>
  </si>
  <si>
    <t>HERRAMIENTA DE MANO</t>
  </si>
  <si>
    <t>ASFALTOS</t>
  </si>
  <si>
    <t>GRAVA Y SIMILARES</t>
  </si>
  <si>
    <t>GASOLINA</t>
  </si>
  <si>
    <t>PIEZAS METALICAS ESMALTADAS</t>
  </si>
  <si>
    <t>ACEITES Y LUBRICANTES</t>
  </si>
  <si>
    <t>FOCOS Y LUMINARIAS</t>
  </si>
  <si>
    <t>MADERA</t>
  </si>
  <si>
    <t>IMPERMEABILIZANTE</t>
  </si>
  <si>
    <t>LADRILLO</t>
  </si>
  <si>
    <t>CANTERA Y ARCILLAS</t>
  </si>
  <si>
    <t>OTROS PRODUCTOS DE CONCRETO</t>
  </si>
  <si>
    <t>COLORANTES Y PIGMENTOS</t>
  </si>
  <si>
    <t>OTRAS FIBRAS SINTÉTICAS</t>
  </si>
  <si>
    <t>COSTO DIRECTO</t>
  </si>
  <si>
    <t>INDICE  PERIODO SOLICITADO</t>
  </si>
  <si>
    <t xml:space="preserve">INDICE APERTURA  </t>
  </si>
  <si>
    <t>Nombre de la Obra conforme al Contrato</t>
  </si>
  <si>
    <t>FECHA DE INICIO</t>
  </si>
  <si>
    <t>FECHA DE TERMINO</t>
  </si>
  <si>
    <t>Número de Contrato</t>
  </si>
  <si>
    <t>Registrar la fecha de apertura en formato DD/MM/AA</t>
  </si>
  <si>
    <t>Registrar la fecha de inicio en formato DD/MM/AA</t>
  </si>
  <si>
    <t>Registrar la fecha de termino en formato DD/MM/AA</t>
  </si>
  <si>
    <t>Registrar la fecha de recalendarización inicio en formato DD/MM/AA</t>
  </si>
  <si>
    <t>Registrar la fecha de recalendarización termino en formato DD/MM/AA</t>
  </si>
  <si>
    <r>
      <rPr>
        <b/>
        <sz val="14"/>
        <color theme="1"/>
        <rFont val="Arial"/>
        <family val="2"/>
      </rPr>
      <t>NOTA;</t>
    </r>
    <r>
      <rPr>
        <sz val="14"/>
        <color theme="1"/>
        <rFont val="Arial"/>
        <family val="2"/>
      </rPr>
      <t xml:space="preserve"> Este archivo digital contiene 2 hojas; la primera es el IN-DGOP/DCP-01  "Instructivo de llenado del formato Ajuste de Costos", el cual es un </t>
    </r>
    <r>
      <rPr>
        <b/>
        <sz val="14"/>
        <color theme="1"/>
        <rFont val="Arial"/>
        <family val="2"/>
      </rPr>
      <t>ejemplo</t>
    </r>
    <r>
      <rPr>
        <sz val="14"/>
        <color theme="1"/>
        <rFont val="Arial"/>
        <family val="2"/>
      </rPr>
      <t xml:space="preserve"> de llenado del formato "Ajuste de Costos"; la segunda hoja es el formato FO-DGOP/DCP-01 "Ajuste de Costos" que deberá llenar conforme al instructivo y presentar para su trámite. Para el trámite no será necesario presentar la primera hoja con el instructivo.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</si>
</sst>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Arial"/>
      <family val="2"/>
    </font>
    <font>
      <i/>
      <sz val="14"/>
      <color theme="1" tint="0.499984740745262"/>
      <name val="Arial"/>
      <family val="2"/>
    </font>
    <font>
      <b/>
      <i/>
      <sz val="10"/>
      <color theme="0" tint="-0.499984740745262"/>
      <name val="Arial"/>
      <family val="2"/>
    </font>
    <font>
      <b/>
      <i/>
      <sz val="8"/>
      <color theme="0" tint="-0.49998474074526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7" fillId="3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4" fontId="6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165" fontId="5" fillId="0" borderId="0" xfId="0" applyNumberFormat="1" applyFont="1" applyFill="1" applyAlignment="1">
      <alignment vertical="center"/>
    </xf>
    <xf numFmtId="4" fontId="8" fillId="4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6" fillId="4" borderId="2" xfId="0" applyNumberFormat="1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165" fontId="6" fillId="4" borderId="4" xfId="0" applyNumberFormat="1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15" fontId="5" fillId="0" borderId="10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 wrapText="1"/>
    </xf>
    <xf numFmtId="10" fontId="6" fillId="0" borderId="10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5" fontId="12" fillId="0" borderId="1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5" fontId="11" fillId="0" borderId="9" xfId="0" applyNumberFormat="1" applyFont="1" applyBorder="1" applyAlignment="1">
      <alignment horizontal="right" vertical="center" wrapText="1"/>
    </xf>
    <xf numFmtId="15" fontId="11" fillId="0" borderId="10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5" fontId="6" fillId="0" borderId="9" xfId="0" applyNumberFormat="1" applyFont="1" applyBorder="1" applyAlignment="1">
      <alignment horizontal="right" vertical="center"/>
    </xf>
    <xf numFmtId="15" fontId="6" fillId="0" borderId="10" xfId="0" applyNumberFormat="1" applyFont="1" applyBorder="1" applyAlignment="1">
      <alignment horizontal="right" vertical="center"/>
    </xf>
    <xf numFmtId="15" fontId="5" fillId="0" borderId="9" xfId="0" applyNumberFormat="1" applyFont="1" applyBorder="1" applyAlignment="1">
      <alignment horizontal="right" vertical="center"/>
    </xf>
    <xf numFmtId="15" fontId="5" fillId="0" borderId="10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9"/>
  <sheetViews>
    <sheetView view="pageLayout" zoomScale="30" zoomScaleNormal="60" zoomScaleSheetLayoutView="20" zoomScalePageLayoutView="30" workbookViewId="0">
      <selection activeCell="B14" sqref="B14"/>
    </sheetView>
  </sheetViews>
  <sheetFormatPr baseColWidth="10" defaultRowHeight="14.25" x14ac:dyDescent="0.2"/>
  <cols>
    <col min="1" max="1" width="17.42578125" style="7" customWidth="1"/>
    <col min="2" max="2" width="64.140625" style="7" customWidth="1"/>
    <col min="3" max="3" width="16.85546875" style="27" customWidth="1"/>
    <col min="4" max="7" width="16.85546875" style="7" customWidth="1"/>
    <col min="8" max="8" width="18" style="7" customWidth="1"/>
    <col min="9" max="9" width="16.85546875" style="7" customWidth="1"/>
    <col min="10" max="10" width="22.140625" style="7" customWidth="1"/>
    <col min="11" max="12" width="15.7109375" style="7" customWidth="1"/>
    <col min="13" max="13" width="15.7109375" style="6" customWidth="1"/>
    <col min="14" max="14" width="11.42578125" style="4"/>
    <col min="15" max="16384" width="11.42578125" style="7"/>
  </cols>
  <sheetData>
    <row r="1" spans="1:15" ht="52.5" customHeight="1" x14ac:dyDescent="0.25">
      <c r="A1" s="51" t="s">
        <v>276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9.75" customHeight="1" thickBot="1" x14ac:dyDescent="0.25">
      <c r="C2" s="50"/>
    </row>
    <row r="3" spans="1:15" ht="24.75" customHeight="1" thickBot="1" x14ac:dyDescent="0.3">
      <c r="A3" s="36" t="s">
        <v>0</v>
      </c>
      <c r="B3" s="62" t="s">
        <v>267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  <c r="N3" s="7"/>
    </row>
    <row r="4" spans="1:15" ht="24.75" customHeight="1" thickBot="1" x14ac:dyDescent="0.3">
      <c r="A4" s="36" t="s">
        <v>1</v>
      </c>
      <c r="B4" s="65" t="s">
        <v>270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7"/>
      <c r="N4" s="7"/>
    </row>
    <row r="5" spans="1:15" ht="24.75" customHeight="1" thickBot="1" x14ac:dyDescent="0.3">
      <c r="A5" s="52"/>
      <c r="B5" s="37" t="s">
        <v>2</v>
      </c>
      <c r="C5" s="68" t="s">
        <v>271</v>
      </c>
      <c r="D5" s="69"/>
      <c r="E5" s="54"/>
      <c r="F5" s="55"/>
      <c r="G5" s="55"/>
      <c r="H5" s="55"/>
      <c r="I5" s="42" t="s">
        <v>3</v>
      </c>
      <c r="J5" s="56">
        <v>2639289.52</v>
      </c>
      <c r="K5" s="57"/>
      <c r="L5" s="58"/>
      <c r="M5" s="59"/>
      <c r="N5" s="7"/>
    </row>
    <row r="6" spans="1:15" ht="52.5" customHeight="1" thickBot="1" x14ac:dyDescent="0.3">
      <c r="A6" s="52"/>
      <c r="B6" s="37" t="s">
        <v>268</v>
      </c>
      <c r="C6" s="68" t="s">
        <v>272</v>
      </c>
      <c r="D6" s="69"/>
      <c r="E6" s="38" t="s">
        <v>4</v>
      </c>
      <c r="F6" s="49" t="s">
        <v>274</v>
      </c>
      <c r="G6" s="40" t="s">
        <v>5</v>
      </c>
      <c r="H6" s="41">
        <f>(J5/H7)-1</f>
        <v>0.22874516617004237</v>
      </c>
      <c r="I6" s="42" t="s">
        <v>6</v>
      </c>
      <c r="J6" s="56">
        <f>J5*0.16</f>
        <v>422286.32319999998</v>
      </c>
      <c r="K6" s="57"/>
      <c r="L6" s="60"/>
      <c r="M6" s="61"/>
      <c r="N6" s="7"/>
    </row>
    <row r="7" spans="1:15" ht="52.5" customHeight="1" thickBot="1" x14ac:dyDescent="0.3">
      <c r="A7" s="53"/>
      <c r="B7" s="37" t="s">
        <v>269</v>
      </c>
      <c r="C7" s="68" t="s">
        <v>273</v>
      </c>
      <c r="D7" s="69"/>
      <c r="E7" s="38" t="s">
        <v>7</v>
      </c>
      <c r="F7" s="49" t="s">
        <v>275</v>
      </c>
      <c r="G7" s="42" t="s">
        <v>8</v>
      </c>
      <c r="H7" s="43">
        <v>2147955.16</v>
      </c>
      <c r="I7" s="42" t="s">
        <v>9</v>
      </c>
      <c r="J7" s="56">
        <f>J6+J5</f>
        <v>3061575.8432</v>
      </c>
      <c r="K7" s="57"/>
      <c r="L7" s="60"/>
      <c r="M7" s="61"/>
      <c r="N7" s="7"/>
    </row>
    <row r="8" spans="1:15" x14ac:dyDescent="0.2">
      <c r="A8" s="8"/>
      <c r="B8" s="8"/>
      <c r="C8" s="9"/>
      <c r="D8" s="8"/>
      <c r="E8" s="8"/>
      <c r="F8" s="8"/>
      <c r="G8" s="8"/>
      <c r="H8" s="8"/>
      <c r="I8" s="8"/>
      <c r="J8" s="8"/>
    </row>
    <row r="9" spans="1:15" s="18" customFormat="1" ht="51.75" customHeight="1" x14ac:dyDescent="0.25">
      <c r="A9" s="34" t="s">
        <v>10</v>
      </c>
      <c r="B9" s="34" t="s">
        <v>11</v>
      </c>
      <c r="C9" s="34" t="s">
        <v>12</v>
      </c>
      <c r="D9" s="34" t="s">
        <v>13</v>
      </c>
      <c r="E9" s="34" t="s">
        <v>14</v>
      </c>
      <c r="F9" s="34" t="s">
        <v>3</v>
      </c>
      <c r="G9" s="34" t="s">
        <v>15</v>
      </c>
      <c r="H9" s="35" t="s">
        <v>266</v>
      </c>
      <c r="I9" s="33" t="s">
        <v>265</v>
      </c>
      <c r="J9" s="35" t="s">
        <v>16</v>
      </c>
      <c r="K9" s="35" t="s">
        <v>17</v>
      </c>
      <c r="L9" s="34" t="s">
        <v>3</v>
      </c>
      <c r="M9" s="34" t="s">
        <v>18</v>
      </c>
    </row>
    <row r="10" spans="1:15" ht="17.25" customHeight="1" x14ac:dyDescent="0.25">
      <c r="A10" s="1"/>
      <c r="B10" s="2" t="s">
        <v>19</v>
      </c>
      <c r="C10" s="1"/>
      <c r="D10" s="1"/>
      <c r="E10" s="1"/>
      <c r="F10" s="1"/>
      <c r="G10" s="1"/>
      <c r="H10" s="3"/>
      <c r="I10" s="3"/>
      <c r="J10" s="3"/>
      <c r="K10" s="3"/>
      <c r="L10" s="1"/>
      <c r="N10" s="7"/>
    </row>
    <row r="11" spans="1:15" s="8" customFormat="1" ht="15" x14ac:dyDescent="0.25">
      <c r="A11" s="8" t="s">
        <v>173</v>
      </c>
      <c r="B11" s="8" t="s">
        <v>45</v>
      </c>
      <c r="C11" s="9" t="s">
        <v>46</v>
      </c>
      <c r="D11" s="8">
        <v>13.27468</v>
      </c>
      <c r="E11" s="8">
        <v>37.43</v>
      </c>
      <c r="F11" s="10">
        <f t="shared" ref="F11:F74" si="0">E11*D11</f>
        <v>496.87127240000001</v>
      </c>
      <c r="G11" s="8">
        <f t="shared" ref="G11:G74" si="1">F11/$F$114*100</f>
        <v>3.1284141522157853E-2</v>
      </c>
      <c r="H11" s="11">
        <v>110.34</v>
      </c>
      <c r="I11" s="11">
        <v>110.02200000000001</v>
      </c>
      <c r="J11" s="12">
        <f t="shared" ref="J11:J74" si="2">I11/H11</f>
        <v>0.99711799891245245</v>
      </c>
      <c r="K11" s="13">
        <f>J11*E11</f>
        <v>37.322126699293094</v>
      </c>
      <c r="L11" s="13">
        <f>K11*D11</f>
        <v>495.43928885257202</v>
      </c>
      <c r="M11" s="6" t="s">
        <v>255</v>
      </c>
    </row>
    <row r="12" spans="1:15" s="8" customFormat="1" ht="15" x14ac:dyDescent="0.25">
      <c r="A12" s="8" t="s">
        <v>119</v>
      </c>
      <c r="B12" s="8" t="s">
        <v>21</v>
      </c>
      <c r="C12" s="9" t="s">
        <v>22</v>
      </c>
      <c r="D12" s="8">
        <v>4.7069999999999999</v>
      </c>
      <c r="E12" s="10">
        <v>4</v>
      </c>
      <c r="F12" s="10">
        <f t="shared" si="0"/>
        <v>18.827999999999999</v>
      </c>
      <c r="G12" s="8">
        <f t="shared" si="1"/>
        <v>1.1854535556746913E-3</v>
      </c>
      <c r="H12" s="11">
        <v>1</v>
      </c>
      <c r="I12" s="11">
        <v>1</v>
      </c>
      <c r="J12" s="12">
        <f t="shared" si="2"/>
        <v>1</v>
      </c>
      <c r="K12" s="13">
        <f t="shared" ref="K12:K75" si="3">J12*E12</f>
        <v>4</v>
      </c>
      <c r="L12" s="13">
        <f t="shared" ref="L12:L75" si="4">K12*D12</f>
        <v>18.827999999999999</v>
      </c>
      <c r="M12" s="6" t="s">
        <v>241</v>
      </c>
    </row>
    <row r="13" spans="1:15" s="8" customFormat="1" ht="15" x14ac:dyDescent="0.25">
      <c r="A13" s="8" t="s">
        <v>117</v>
      </c>
      <c r="B13" s="8" t="s">
        <v>118</v>
      </c>
      <c r="C13" s="9" t="s">
        <v>22</v>
      </c>
      <c r="D13" s="8">
        <v>242.9006</v>
      </c>
      <c r="E13" s="10">
        <v>55</v>
      </c>
      <c r="F13" s="10">
        <f t="shared" si="0"/>
        <v>13359.532999999999</v>
      </c>
      <c r="G13" s="8">
        <f t="shared" si="1"/>
        <v>0.84114647848966306</v>
      </c>
      <c r="H13" s="11">
        <v>1</v>
      </c>
      <c r="I13" s="11">
        <v>1</v>
      </c>
      <c r="J13" s="12">
        <f t="shared" si="2"/>
        <v>1</v>
      </c>
      <c r="K13" s="13">
        <f t="shared" si="3"/>
        <v>55</v>
      </c>
      <c r="L13" s="13">
        <f t="shared" si="4"/>
        <v>13359.532999999999</v>
      </c>
      <c r="M13" s="6" t="s">
        <v>241</v>
      </c>
    </row>
    <row r="14" spans="1:15" s="8" customFormat="1" ht="15" x14ac:dyDescent="0.25">
      <c r="A14" s="8" t="s">
        <v>120</v>
      </c>
      <c r="B14" s="8" t="s">
        <v>121</v>
      </c>
      <c r="C14" s="9" t="s">
        <v>22</v>
      </c>
      <c r="D14" s="8">
        <v>412.02512000000002</v>
      </c>
      <c r="E14" s="10">
        <v>35</v>
      </c>
      <c r="F14" s="10">
        <f t="shared" si="0"/>
        <v>14420.879200000001</v>
      </c>
      <c r="G14" s="8">
        <f t="shared" si="1"/>
        <v>0.90797124089628201</v>
      </c>
      <c r="H14" s="11">
        <v>1</v>
      </c>
      <c r="I14" s="11">
        <v>1</v>
      </c>
      <c r="J14" s="12">
        <f t="shared" si="2"/>
        <v>1</v>
      </c>
      <c r="K14" s="13">
        <f t="shared" si="3"/>
        <v>35</v>
      </c>
      <c r="L14" s="13">
        <f t="shared" si="4"/>
        <v>14420.879200000001</v>
      </c>
      <c r="M14" s="6" t="s">
        <v>241</v>
      </c>
    </row>
    <row r="15" spans="1:15" s="8" customFormat="1" ht="15" x14ac:dyDescent="0.25">
      <c r="A15" s="8" t="s">
        <v>131</v>
      </c>
      <c r="B15" s="8" t="s">
        <v>132</v>
      </c>
      <c r="C15" s="9" t="s">
        <v>133</v>
      </c>
      <c r="D15" s="8">
        <v>2</v>
      </c>
      <c r="E15" s="8">
        <v>165.62</v>
      </c>
      <c r="F15" s="10">
        <f t="shared" si="0"/>
        <v>331.24</v>
      </c>
      <c r="G15" s="8">
        <f t="shared" si="1"/>
        <v>2.0855621190869169E-2</v>
      </c>
      <c r="H15" s="11">
        <v>102.346</v>
      </c>
      <c r="I15" s="11">
        <v>102.563</v>
      </c>
      <c r="J15" s="12">
        <f t="shared" si="2"/>
        <v>1.0021202587301898</v>
      </c>
      <c r="K15" s="13">
        <f t="shared" si="3"/>
        <v>165.97115725089404</v>
      </c>
      <c r="L15" s="13">
        <f t="shared" si="4"/>
        <v>331.94231450178808</v>
      </c>
      <c r="M15" s="6" t="s">
        <v>244</v>
      </c>
    </row>
    <row r="16" spans="1:15" s="8" customFormat="1" ht="15" x14ac:dyDescent="0.25">
      <c r="A16" s="8" t="s">
        <v>137</v>
      </c>
      <c r="B16" s="8" t="s">
        <v>138</v>
      </c>
      <c r="C16" s="9" t="s">
        <v>33</v>
      </c>
      <c r="D16" s="8">
        <v>24.72</v>
      </c>
      <c r="E16" s="8">
        <v>8</v>
      </c>
      <c r="F16" s="10">
        <f t="shared" si="0"/>
        <v>197.76</v>
      </c>
      <c r="G16" s="8">
        <f t="shared" si="1"/>
        <v>1.2451417844180314E-2</v>
      </c>
      <c r="H16" s="11">
        <v>102.346</v>
      </c>
      <c r="I16" s="11">
        <v>102.563</v>
      </c>
      <c r="J16" s="12">
        <f t="shared" si="2"/>
        <v>1.0021202587301898</v>
      </c>
      <c r="K16" s="13">
        <f t="shared" si="3"/>
        <v>8.0169620698415187</v>
      </c>
      <c r="L16" s="13">
        <f t="shared" si="4"/>
        <v>198.17930236648235</v>
      </c>
      <c r="M16" s="6" t="s">
        <v>244</v>
      </c>
    </row>
    <row r="17" spans="1:13" s="8" customFormat="1" ht="15" x14ac:dyDescent="0.25">
      <c r="A17" s="8" t="s">
        <v>136</v>
      </c>
      <c r="B17" s="8" t="s">
        <v>35</v>
      </c>
      <c r="C17" s="9" t="s">
        <v>33</v>
      </c>
      <c r="D17" s="8">
        <v>49.44</v>
      </c>
      <c r="E17" s="8">
        <v>9.8000000000000007</v>
      </c>
      <c r="F17" s="10">
        <f t="shared" si="0"/>
        <v>484.512</v>
      </c>
      <c r="G17" s="8">
        <f t="shared" si="1"/>
        <v>3.050597371824177E-2</v>
      </c>
      <c r="H17" s="11">
        <v>102.346</v>
      </c>
      <c r="I17" s="11">
        <v>102.563</v>
      </c>
      <c r="J17" s="12">
        <f t="shared" si="2"/>
        <v>1.0021202587301898</v>
      </c>
      <c r="K17" s="13">
        <f t="shared" si="3"/>
        <v>9.8207785355558617</v>
      </c>
      <c r="L17" s="13">
        <f t="shared" si="4"/>
        <v>485.53929079788179</v>
      </c>
      <c r="M17" s="6" t="s">
        <v>244</v>
      </c>
    </row>
    <row r="18" spans="1:13" s="8" customFormat="1" ht="15" x14ac:dyDescent="0.25">
      <c r="A18" s="8" t="s">
        <v>86</v>
      </c>
      <c r="B18" s="8" t="s">
        <v>29</v>
      </c>
      <c r="C18" s="9" t="s">
        <v>26</v>
      </c>
      <c r="D18" s="8">
        <v>6.7003899999999996</v>
      </c>
      <c r="E18" s="10">
        <v>12.93</v>
      </c>
      <c r="F18" s="10">
        <f t="shared" si="0"/>
        <v>86.63604269999999</v>
      </c>
      <c r="G18" s="8">
        <f t="shared" si="1"/>
        <v>5.454801618244071E-3</v>
      </c>
      <c r="H18" s="11">
        <v>98.656000000000006</v>
      </c>
      <c r="I18" s="11">
        <v>100.825</v>
      </c>
      <c r="J18" s="12">
        <f t="shared" si="2"/>
        <v>1.0219854849172882</v>
      </c>
      <c r="K18" s="13">
        <f t="shared" si="3"/>
        <v>13.214272319980537</v>
      </c>
      <c r="L18" s="13">
        <f t="shared" si="4"/>
        <v>88.540778110074385</v>
      </c>
      <c r="M18" s="6" t="s">
        <v>238</v>
      </c>
    </row>
    <row r="19" spans="1:13" s="8" customFormat="1" ht="15" x14ac:dyDescent="0.25">
      <c r="A19" s="8" t="s">
        <v>85</v>
      </c>
      <c r="B19" s="8" t="s">
        <v>28</v>
      </c>
      <c r="C19" s="9" t="s">
        <v>20</v>
      </c>
      <c r="D19" s="8">
        <v>5.8250000000000003E-2</v>
      </c>
      <c r="E19" s="10">
        <v>10775</v>
      </c>
      <c r="F19" s="10">
        <f t="shared" si="0"/>
        <v>627.64375000000007</v>
      </c>
      <c r="G19" s="8">
        <f t="shared" si="1"/>
        <v>3.9517873121653765E-2</v>
      </c>
      <c r="H19" s="11">
        <v>98.656000000000006</v>
      </c>
      <c r="I19" s="11">
        <v>100.825</v>
      </c>
      <c r="J19" s="12">
        <f t="shared" si="2"/>
        <v>1.0219854849172882</v>
      </c>
      <c r="K19" s="13">
        <f t="shared" si="3"/>
        <v>11011.893599983781</v>
      </c>
      <c r="L19" s="13">
        <f t="shared" si="4"/>
        <v>641.44280219905534</v>
      </c>
      <c r="M19" s="6" t="s">
        <v>238</v>
      </c>
    </row>
    <row r="20" spans="1:13" s="8" customFormat="1" ht="15" x14ac:dyDescent="0.25">
      <c r="A20" s="8" t="s">
        <v>87</v>
      </c>
      <c r="B20" s="8" t="s">
        <v>30</v>
      </c>
      <c r="C20" s="9" t="s">
        <v>31</v>
      </c>
      <c r="D20" s="10">
        <v>6.1635</v>
      </c>
      <c r="E20" s="8">
        <v>12.93</v>
      </c>
      <c r="F20" s="10">
        <f t="shared" si="0"/>
        <v>79.694054999999992</v>
      </c>
      <c r="G20" s="8">
        <f t="shared" si="1"/>
        <v>5.0177183378948588E-3</v>
      </c>
      <c r="H20" s="11">
        <v>98.656000000000006</v>
      </c>
      <c r="I20" s="11">
        <v>100.825</v>
      </c>
      <c r="J20" s="12">
        <f t="shared" si="2"/>
        <v>1.0219854849172882</v>
      </c>
      <c r="K20" s="13">
        <f t="shared" si="3"/>
        <v>13.214272319980537</v>
      </c>
      <c r="L20" s="13">
        <f t="shared" si="4"/>
        <v>81.446167444200043</v>
      </c>
      <c r="M20" s="6" t="s">
        <v>238</v>
      </c>
    </row>
    <row r="21" spans="1:13" s="8" customFormat="1" ht="15" x14ac:dyDescent="0.25">
      <c r="A21" s="8" t="s">
        <v>102</v>
      </c>
      <c r="B21" s="8" t="s">
        <v>23</v>
      </c>
      <c r="C21" s="9" t="s">
        <v>22</v>
      </c>
      <c r="D21" s="8">
        <v>41.702289999999998</v>
      </c>
      <c r="E21" s="8">
        <v>171.43</v>
      </c>
      <c r="F21" s="10">
        <f t="shared" si="0"/>
        <v>7149.0235746999997</v>
      </c>
      <c r="G21" s="8">
        <f t="shared" si="1"/>
        <v>0.45011872828926636</v>
      </c>
      <c r="H21" s="11">
        <v>122.578</v>
      </c>
      <c r="I21" s="11">
        <v>123.14100000000001</v>
      </c>
      <c r="J21" s="12">
        <f t="shared" si="2"/>
        <v>1.0045929938488147</v>
      </c>
      <c r="K21" s="13">
        <f t="shared" si="3"/>
        <v>172.21737693550233</v>
      </c>
      <c r="L21" s="13">
        <f t="shared" si="4"/>
        <v>7181.8589960036288</v>
      </c>
      <c r="M21" s="6" t="s">
        <v>23</v>
      </c>
    </row>
    <row r="22" spans="1:13" s="8" customFormat="1" ht="15" x14ac:dyDescent="0.25">
      <c r="A22" s="8" t="s">
        <v>157</v>
      </c>
      <c r="B22" s="8" t="s">
        <v>43</v>
      </c>
      <c r="C22" s="9" t="s">
        <v>24</v>
      </c>
      <c r="D22" s="8">
        <v>3816.12</v>
      </c>
      <c r="E22" s="8">
        <v>7.91</v>
      </c>
      <c r="F22" s="10">
        <f t="shared" si="0"/>
        <v>30185.5092</v>
      </c>
      <c r="G22" s="8">
        <f t="shared" si="1"/>
        <v>1.9005480779153976</v>
      </c>
      <c r="H22" s="11">
        <v>64.62</v>
      </c>
      <c r="I22" s="11">
        <v>64.710999999999999</v>
      </c>
      <c r="J22" s="12">
        <f t="shared" si="2"/>
        <v>1.00140823274528</v>
      </c>
      <c r="K22" s="13">
        <f t="shared" si="3"/>
        <v>7.9211391210151652</v>
      </c>
      <c r="L22" s="13">
        <f t="shared" si="4"/>
        <v>30228.017422488392</v>
      </c>
      <c r="M22" s="6" t="s">
        <v>251</v>
      </c>
    </row>
    <row r="23" spans="1:13" s="8" customFormat="1" ht="15" x14ac:dyDescent="0.25">
      <c r="A23" s="8" t="s">
        <v>156</v>
      </c>
      <c r="B23" s="8" t="s">
        <v>42</v>
      </c>
      <c r="C23" s="9" t="s">
        <v>24</v>
      </c>
      <c r="D23" s="8">
        <v>3.8806699999999998</v>
      </c>
      <c r="E23" s="10">
        <v>68.680000000000007</v>
      </c>
      <c r="F23" s="10">
        <f t="shared" si="0"/>
        <v>266.5244156</v>
      </c>
      <c r="G23" s="8">
        <f t="shared" si="1"/>
        <v>1.6780981312255108E-2</v>
      </c>
      <c r="H23" s="11">
        <v>64.62</v>
      </c>
      <c r="I23" s="11">
        <v>64.710999999999999</v>
      </c>
      <c r="J23" s="12">
        <f t="shared" si="2"/>
        <v>1.00140823274528</v>
      </c>
      <c r="K23" s="13">
        <f t="shared" si="3"/>
        <v>68.776717424945844</v>
      </c>
      <c r="L23" s="13">
        <f t="shared" si="4"/>
        <v>266.8997440094646</v>
      </c>
      <c r="M23" s="6" t="s">
        <v>251</v>
      </c>
    </row>
    <row r="24" spans="1:13" s="8" customFormat="1" ht="15" x14ac:dyDescent="0.25">
      <c r="A24" s="8" t="s">
        <v>100</v>
      </c>
      <c r="B24" s="8" t="s">
        <v>101</v>
      </c>
      <c r="C24" s="9" t="s">
        <v>20</v>
      </c>
      <c r="D24" s="8">
        <v>2.36876</v>
      </c>
      <c r="E24" s="8">
        <v>1724.14</v>
      </c>
      <c r="F24" s="10">
        <f t="shared" si="0"/>
        <v>4084.0738664</v>
      </c>
      <c r="G24" s="8">
        <f t="shared" si="1"/>
        <v>0.25714254761854494</v>
      </c>
      <c r="H24" s="11">
        <v>114.712</v>
      </c>
      <c r="I24" s="11">
        <v>114.71899999999999</v>
      </c>
      <c r="J24" s="12">
        <f t="shared" si="2"/>
        <v>1.0000610223864983</v>
      </c>
      <c r="K24" s="13">
        <f t="shared" si="3"/>
        <v>1724.2452111374573</v>
      </c>
      <c r="L24" s="13">
        <f t="shared" si="4"/>
        <v>4084.3230863339631</v>
      </c>
      <c r="M24" s="6" t="s">
        <v>245</v>
      </c>
    </row>
    <row r="25" spans="1:13" s="8" customFormat="1" ht="15" x14ac:dyDescent="0.25">
      <c r="A25" s="8" t="s">
        <v>167</v>
      </c>
      <c r="B25" s="8" t="s">
        <v>168</v>
      </c>
      <c r="C25" s="9" t="s">
        <v>82</v>
      </c>
      <c r="D25" s="8">
        <v>2.5440800000000001</v>
      </c>
      <c r="E25" s="8">
        <v>233.82</v>
      </c>
      <c r="F25" s="10">
        <f t="shared" si="0"/>
        <v>594.85678559999997</v>
      </c>
      <c r="G25" s="8">
        <f t="shared" si="1"/>
        <v>3.7453531527870058E-2</v>
      </c>
      <c r="H25" s="11">
        <v>123.81100000000001</v>
      </c>
      <c r="I25" s="11">
        <v>126.873</v>
      </c>
      <c r="J25" s="12">
        <f t="shared" si="2"/>
        <v>1.0247312435890188</v>
      </c>
      <c r="K25" s="13">
        <f t="shared" si="3"/>
        <v>239.60265937598436</v>
      </c>
      <c r="L25" s="13">
        <f t="shared" si="4"/>
        <v>609.56833366525427</v>
      </c>
      <c r="M25" s="6" t="s">
        <v>78</v>
      </c>
    </row>
    <row r="26" spans="1:13" s="8" customFormat="1" ht="15" x14ac:dyDescent="0.25">
      <c r="A26" s="8" t="s">
        <v>115</v>
      </c>
      <c r="B26" s="8" t="s">
        <v>116</v>
      </c>
      <c r="C26" s="9" t="s">
        <v>22</v>
      </c>
      <c r="D26" s="8">
        <v>3150.5538999999999</v>
      </c>
      <c r="E26" s="10">
        <v>85.71</v>
      </c>
      <c r="F26" s="10">
        <f t="shared" si="0"/>
        <v>270033.97476899996</v>
      </c>
      <c r="G26" s="8">
        <f t="shared" si="1"/>
        <v>17.00195111232637</v>
      </c>
      <c r="H26" s="11">
        <v>119.244</v>
      </c>
      <c r="I26" s="11">
        <v>120.369</v>
      </c>
      <c r="J26" s="12">
        <f t="shared" si="2"/>
        <v>1.0094344369528025</v>
      </c>
      <c r="K26" s="13">
        <f t="shared" si="3"/>
        <v>86.518625591224705</v>
      </c>
      <c r="L26" s="13">
        <f t="shared" si="4"/>
        <v>272581.59327907278</v>
      </c>
      <c r="M26" s="6" t="s">
        <v>260</v>
      </c>
    </row>
    <row r="27" spans="1:13" s="8" customFormat="1" ht="15" x14ac:dyDescent="0.25">
      <c r="A27" s="8" t="s">
        <v>98</v>
      </c>
      <c r="B27" s="8" t="s">
        <v>99</v>
      </c>
      <c r="C27" s="9" t="s">
        <v>20</v>
      </c>
      <c r="D27" s="8">
        <v>6.1494099999999996</v>
      </c>
      <c r="E27" s="8">
        <v>2137.98</v>
      </c>
      <c r="F27" s="10">
        <f t="shared" si="0"/>
        <v>13147.315591799999</v>
      </c>
      <c r="G27" s="8">
        <f t="shared" si="1"/>
        <v>0.82778478945594958</v>
      </c>
      <c r="H27" s="11">
        <v>117.77500000000001</v>
      </c>
      <c r="I27" s="11">
        <v>117.965</v>
      </c>
      <c r="J27" s="12">
        <f t="shared" si="2"/>
        <v>1.001613245595415</v>
      </c>
      <c r="K27" s="13">
        <f t="shared" si="3"/>
        <v>2141.4290868180851</v>
      </c>
      <c r="L27" s="13">
        <f t="shared" si="4"/>
        <v>13168.525440769999</v>
      </c>
      <c r="M27" s="6" t="s">
        <v>246</v>
      </c>
    </row>
    <row r="28" spans="1:13" s="8" customFormat="1" ht="15" x14ac:dyDescent="0.25">
      <c r="A28" s="8" t="s">
        <v>129</v>
      </c>
      <c r="B28" s="8" t="s">
        <v>130</v>
      </c>
      <c r="C28" s="9" t="s">
        <v>31</v>
      </c>
      <c r="D28" s="9">
        <v>244.7</v>
      </c>
      <c r="E28" s="8">
        <v>135</v>
      </c>
      <c r="F28" s="10">
        <f t="shared" si="0"/>
        <v>33034.5</v>
      </c>
      <c r="G28" s="8">
        <f t="shared" si="1"/>
        <v>2.0799269962255997</v>
      </c>
      <c r="H28" s="11">
        <v>131.86000000000001</v>
      </c>
      <c r="I28" s="11">
        <v>135.38499999999999</v>
      </c>
      <c r="J28" s="12">
        <f t="shared" si="2"/>
        <v>1.0267328985287425</v>
      </c>
      <c r="K28" s="13">
        <f t="shared" si="3"/>
        <v>138.60894130138024</v>
      </c>
      <c r="L28" s="13">
        <f t="shared" si="4"/>
        <v>33917.607936447741</v>
      </c>
      <c r="M28" s="6" t="s">
        <v>262</v>
      </c>
    </row>
    <row r="29" spans="1:13" s="8" customFormat="1" ht="15" x14ac:dyDescent="0.25">
      <c r="A29" s="8" t="s">
        <v>125</v>
      </c>
      <c r="B29" s="8" t="s">
        <v>126</v>
      </c>
      <c r="C29" s="9" t="s">
        <v>22</v>
      </c>
      <c r="D29" s="10">
        <v>164.06479999999999</v>
      </c>
      <c r="E29" s="8">
        <v>964</v>
      </c>
      <c r="F29" s="10">
        <f t="shared" si="0"/>
        <v>158158.46719999998</v>
      </c>
      <c r="G29" s="8">
        <f t="shared" si="1"/>
        <v>9.9580155779848631</v>
      </c>
      <c r="H29" s="11">
        <v>119.527</v>
      </c>
      <c r="I29" s="11">
        <v>119.70699999999999</v>
      </c>
      <c r="J29" s="12">
        <f t="shared" si="2"/>
        <v>1.0015059358973286</v>
      </c>
      <c r="K29" s="13">
        <f t="shared" si="3"/>
        <v>965.45172220502479</v>
      </c>
      <c r="L29" s="13">
        <f t="shared" si="4"/>
        <v>158396.64371322293</v>
      </c>
      <c r="M29" s="6" t="s">
        <v>249</v>
      </c>
    </row>
    <row r="30" spans="1:13" s="8" customFormat="1" ht="15" x14ac:dyDescent="0.25">
      <c r="A30" s="8" t="s">
        <v>127</v>
      </c>
      <c r="B30" s="8" t="s">
        <v>128</v>
      </c>
      <c r="C30" s="9" t="s">
        <v>22</v>
      </c>
      <c r="D30" s="8">
        <v>325.1712</v>
      </c>
      <c r="E30" s="8">
        <v>1154</v>
      </c>
      <c r="F30" s="10">
        <f t="shared" si="0"/>
        <v>375247.56479999999</v>
      </c>
      <c r="G30" s="8">
        <f t="shared" si="1"/>
        <v>23.626437218527148</v>
      </c>
      <c r="H30" s="11">
        <v>119.527</v>
      </c>
      <c r="I30" s="11">
        <v>119.70699999999999</v>
      </c>
      <c r="J30" s="12">
        <f t="shared" si="2"/>
        <v>1.0015059358973286</v>
      </c>
      <c r="K30" s="13">
        <f t="shared" si="3"/>
        <v>1155.7378500255172</v>
      </c>
      <c r="L30" s="13">
        <f t="shared" si="4"/>
        <v>375812.66357821744</v>
      </c>
      <c r="M30" s="6" t="s">
        <v>249</v>
      </c>
    </row>
    <row r="31" spans="1:13" s="8" customFormat="1" ht="15" x14ac:dyDescent="0.25">
      <c r="A31" s="8" t="s">
        <v>122</v>
      </c>
      <c r="B31" s="8" t="s">
        <v>25</v>
      </c>
      <c r="C31" s="9" t="s">
        <v>24</v>
      </c>
      <c r="D31" s="8">
        <v>8.8345099999999999</v>
      </c>
      <c r="E31" s="8">
        <v>13.81</v>
      </c>
      <c r="F31" s="10">
        <f t="shared" si="0"/>
        <v>122.0045831</v>
      </c>
      <c r="G31" s="8">
        <f t="shared" si="1"/>
        <v>7.6816850884057443E-3</v>
      </c>
      <c r="H31" s="11">
        <v>129.64699999999999</v>
      </c>
      <c r="I31" s="11">
        <v>129.64699999999999</v>
      </c>
      <c r="J31" s="12">
        <f t="shared" si="2"/>
        <v>1</v>
      </c>
      <c r="K31" s="13">
        <f t="shared" si="3"/>
        <v>13.81</v>
      </c>
      <c r="L31" s="13">
        <f t="shared" si="4"/>
        <v>122.0045831</v>
      </c>
      <c r="M31" s="6" t="s">
        <v>25</v>
      </c>
    </row>
    <row r="32" spans="1:13" s="8" customFormat="1" ht="15" x14ac:dyDescent="0.25">
      <c r="A32" s="8" t="s">
        <v>146</v>
      </c>
      <c r="B32" s="8" t="s">
        <v>147</v>
      </c>
      <c r="C32" s="9" t="s">
        <v>32</v>
      </c>
      <c r="D32" s="8">
        <v>8</v>
      </c>
      <c r="E32" s="8">
        <v>4600</v>
      </c>
      <c r="F32" s="10">
        <f t="shared" si="0"/>
        <v>36800</v>
      </c>
      <c r="G32" s="8">
        <f t="shared" si="1"/>
        <v>2.3170114111338771</v>
      </c>
      <c r="H32" s="11">
        <v>126.657</v>
      </c>
      <c r="I32" s="11">
        <v>130.81800000000001</v>
      </c>
      <c r="J32" s="12">
        <f t="shared" si="2"/>
        <v>1.0328525071650205</v>
      </c>
      <c r="K32" s="13">
        <f t="shared" si="3"/>
        <v>4751.1215329590941</v>
      </c>
      <c r="L32" s="13">
        <f t="shared" si="4"/>
        <v>38008.972263672753</v>
      </c>
      <c r="M32" s="6" t="s">
        <v>256</v>
      </c>
    </row>
    <row r="33" spans="1:13" s="8" customFormat="1" ht="15" x14ac:dyDescent="0.25">
      <c r="A33" s="8" t="s">
        <v>123</v>
      </c>
      <c r="B33" s="8" t="s">
        <v>124</v>
      </c>
      <c r="C33" s="9" t="s">
        <v>24</v>
      </c>
      <c r="D33" s="8">
        <v>4.33134</v>
      </c>
      <c r="E33" s="8">
        <v>13.21</v>
      </c>
      <c r="F33" s="10">
        <f t="shared" si="0"/>
        <v>57.217001400000001</v>
      </c>
      <c r="G33" s="8">
        <f t="shared" si="1"/>
        <v>3.6025120965941042E-3</v>
      </c>
      <c r="H33" s="11">
        <v>124.408</v>
      </c>
      <c r="I33" s="11">
        <v>125.488</v>
      </c>
      <c r="J33" s="12">
        <f t="shared" si="2"/>
        <v>1.0086811137547425</v>
      </c>
      <c r="K33" s="13">
        <f t="shared" si="3"/>
        <v>13.324677512700148</v>
      </c>
      <c r="L33" s="13">
        <f t="shared" si="4"/>
        <v>57.713708697858664</v>
      </c>
      <c r="M33" s="6" t="s">
        <v>253</v>
      </c>
    </row>
    <row r="34" spans="1:13" s="8" customFormat="1" ht="15" x14ac:dyDescent="0.25">
      <c r="A34" s="8" t="s">
        <v>109</v>
      </c>
      <c r="B34" s="8" t="s">
        <v>110</v>
      </c>
      <c r="C34" s="9" t="s">
        <v>22</v>
      </c>
      <c r="D34" s="8">
        <v>111.9404</v>
      </c>
      <c r="E34" s="8">
        <v>195</v>
      </c>
      <c r="F34" s="10">
        <f t="shared" si="0"/>
        <v>21828.378000000001</v>
      </c>
      <c r="G34" s="8">
        <f t="shared" si="1"/>
        <v>1.3743641552321653</v>
      </c>
      <c r="H34" s="11">
        <v>116.10599999999999</v>
      </c>
      <c r="I34" s="11">
        <v>116.35</v>
      </c>
      <c r="J34" s="12">
        <f t="shared" si="2"/>
        <v>1.0021015279141474</v>
      </c>
      <c r="K34" s="13">
        <f t="shared" si="3"/>
        <v>195.40979794325875</v>
      </c>
      <c r="L34" s="13">
        <f t="shared" si="4"/>
        <v>21874.25094568756</v>
      </c>
      <c r="M34" s="6" t="s">
        <v>252</v>
      </c>
    </row>
    <row r="35" spans="1:13" s="8" customFormat="1" ht="15" x14ac:dyDescent="0.25">
      <c r="A35" s="8" t="s">
        <v>113</v>
      </c>
      <c r="B35" s="8" t="s">
        <v>114</v>
      </c>
      <c r="C35" s="9" t="s">
        <v>22</v>
      </c>
      <c r="D35" s="8">
        <v>55.970199999999998</v>
      </c>
      <c r="E35" s="8">
        <v>200</v>
      </c>
      <c r="F35" s="10">
        <f t="shared" si="0"/>
        <v>11194.039999999999</v>
      </c>
      <c r="G35" s="8">
        <f t="shared" si="1"/>
        <v>0.7048021308882898</v>
      </c>
      <c r="H35" s="11">
        <v>116.10599999999999</v>
      </c>
      <c r="I35" s="11">
        <v>116.35</v>
      </c>
      <c r="J35" s="12">
        <f t="shared" si="2"/>
        <v>1.0021015279141474</v>
      </c>
      <c r="K35" s="13">
        <f t="shared" si="3"/>
        <v>200.42030558282949</v>
      </c>
      <c r="L35" s="13">
        <f t="shared" si="4"/>
        <v>11217.564587532082</v>
      </c>
      <c r="M35" s="6" t="s">
        <v>252</v>
      </c>
    </row>
    <row r="36" spans="1:13" s="8" customFormat="1" ht="15" x14ac:dyDescent="0.25">
      <c r="A36" s="8" t="s">
        <v>111</v>
      </c>
      <c r="B36" s="8" t="s">
        <v>112</v>
      </c>
      <c r="C36" s="9" t="s">
        <v>22</v>
      </c>
      <c r="D36" s="8">
        <v>111.9404</v>
      </c>
      <c r="E36" s="8">
        <v>200</v>
      </c>
      <c r="F36" s="10">
        <f t="shared" si="0"/>
        <v>22388.079999999998</v>
      </c>
      <c r="G36" s="8">
        <f t="shared" si="1"/>
        <v>1.4096042617765796</v>
      </c>
      <c r="H36" s="11">
        <v>116.10599999999999</v>
      </c>
      <c r="I36" s="11">
        <v>116.35</v>
      </c>
      <c r="J36" s="12">
        <f t="shared" si="2"/>
        <v>1.0021015279141474</v>
      </c>
      <c r="K36" s="13">
        <f t="shared" si="3"/>
        <v>200.42030558282949</v>
      </c>
      <c r="L36" s="13">
        <f t="shared" si="4"/>
        <v>22435.129175064165</v>
      </c>
      <c r="M36" s="6" t="s">
        <v>252</v>
      </c>
    </row>
    <row r="37" spans="1:13" s="8" customFormat="1" ht="15" x14ac:dyDescent="0.25">
      <c r="A37" s="8" t="s">
        <v>105</v>
      </c>
      <c r="B37" s="8" t="s">
        <v>106</v>
      </c>
      <c r="C37" s="9" t="s">
        <v>22</v>
      </c>
      <c r="D37" s="8">
        <v>4.8125900000000001</v>
      </c>
      <c r="E37" s="8">
        <v>200</v>
      </c>
      <c r="F37" s="10">
        <f t="shared" si="0"/>
        <v>962.51800000000003</v>
      </c>
      <c r="G37" s="8">
        <f t="shared" si="1"/>
        <v>6.0602314929939061E-2</v>
      </c>
      <c r="H37" s="11">
        <v>116.10599999999999</v>
      </c>
      <c r="I37" s="11">
        <v>116.35</v>
      </c>
      <c r="J37" s="12">
        <f t="shared" si="2"/>
        <v>1.0021015279141474</v>
      </c>
      <c r="K37" s="13">
        <f t="shared" si="3"/>
        <v>200.42030558282949</v>
      </c>
      <c r="L37" s="13">
        <f t="shared" si="4"/>
        <v>964.54075844486943</v>
      </c>
      <c r="M37" s="6" t="s">
        <v>252</v>
      </c>
    </row>
    <row r="38" spans="1:13" s="8" customFormat="1" ht="15" x14ac:dyDescent="0.25">
      <c r="A38" s="8" t="s">
        <v>103</v>
      </c>
      <c r="B38" s="8" t="s">
        <v>104</v>
      </c>
      <c r="C38" s="9" t="s">
        <v>22</v>
      </c>
      <c r="D38" s="8">
        <v>232.02080000000001</v>
      </c>
      <c r="E38" s="8">
        <v>200</v>
      </c>
      <c r="F38" s="10">
        <f t="shared" si="0"/>
        <v>46404.160000000003</v>
      </c>
      <c r="G38" s="8">
        <f t="shared" si="1"/>
        <v>2.9217110935891908</v>
      </c>
      <c r="H38" s="11">
        <v>116.10599999999999</v>
      </c>
      <c r="I38" s="11">
        <v>116.35</v>
      </c>
      <c r="J38" s="12">
        <f t="shared" si="2"/>
        <v>1.0021015279141474</v>
      </c>
      <c r="K38" s="13">
        <f t="shared" si="3"/>
        <v>200.42030558282949</v>
      </c>
      <c r="L38" s="13">
        <f t="shared" si="4"/>
        <v>46501.679637572568</v>
      </c>
      <c r="M38" s="6" t="s">
        <v>252</v>
      </c>
    </row>
    <row r="39" spans="1:13" s="8" customFormat="1" ht="15" x14ac:dyDescent="0.25">
      <c r="A39" s="8" t="s">
        <v>107</v>
      </c>
      <c r="B39" s="8" t="s">
        <v>108</v>
      </c>
      <c r="C39" s="9" t="s">
        <v>22</v>
      </c>
      <c r="D39" s="8">
        <v>55.970199999999998</v>
      </c>
      <c r="E39" s="8">
        <v>215</v>
      </c>
      <c r="F39" s="10">
        <f t="shared" si="0"/>
        <v>12033.592999999999</v>
      </c>
      <c r="G39" s="8">
        <f t="shared" si="1"/>
        <v>0.75766229070491153</v>
      </c>
      <c r="H39" s="11">
        <v>116.10599999999999</v>
      </c>
      <c r="I39" s="11">
        <v>116.35</v>
      </c>
      <c r="J39" s="12">
        <f t="shared" si="2"/>
        <v>1.0021015279141474</v>
      </c>
      <c r="K39" s="13">
        <f t="shared" si="3"/>
        <v>215.45182850154168</v>
      </c>
      <c r="L39" s="13">
        <f t="shared" si="4"/>
        <v>12058.881931596989</v>
      </c>
      <c r="M39" s="6" t="s">
        <v>252</v>
      </c>
    </row>
    <row r="40" spans="1:13" s="8" customFormat="1" ht="15" x14ac:dyDescent="0.25">
      <c r="A40" s="8" t="s">
        <v>164</v>
      </c>
      <c r="B40" s="8" t="s">
        <v>36</v>
      </c>
      <c r="C40" s="9" t="s">
        <v>32</v>
      </c>
      <c r="D40" s="8">
        <v>1.00064</v>
      </c>
      <c r="E40" s="8">
        <v>3800</v>
      </c>
      <c r="F40" s="10">
        <f t="shared" si="0"/>
        <v>3802.4319999999998</v>
      </c>
      <c r="G40" s="8">
        <f t="shared" si="1"/>
        <v>0.23940973733860357</v>
      </c>
      <c r="H40" s="11">
        <v>104.56699999999999</v>
      </c>
      <c r="I40" s="11">
        <v>105.92400000000001</v>
      </c>
      <c r="J40" s="12">
        <f t="shared" si="2"/>
        <v>1.0129773255424752</v>
      </c>
      <c r="K40" s="13">
        <f t="shared" si="3"/>
        <v>3849.3138370614056</v>
      </c>
      <c r="L40" s="13">
        <f t="shared" si="4"/>
        <v>3851.7773979171247</v>
      </c>
      <c r="M40" s="6" t="s">
        <v>250</v>
      </c>
    </row>
    <row r="41" spans="1:13" s="8" customFormat="1" ht="15" x14ac:dyDescent="0.25">
      <c r="A41" s="8" t="s">
        <v>152</v>
      </c>
      <c r="B41" s="8" t="s">
        <v>37</v>
      </c>
      <c r="C41" s="9" t="s">
        <v>24</v>
      </c>
      <c r="D41" s="10">
        <v>1272.67606</v>
      </c>
      <c r="E41" s="8">
        <v>12.87</v>
      </c>
      <c r="F41" s="10">
        <f t="shared" si="0"/>
        <v>16379.3408922</v>
      </c>
      <c r="G41" s="8">
        <f t="shared" si="1"/>
        <v>1.0312804280999768</v>
      </c>
      <c r="H41" s="11">
        <v>115.503</v>
      </c>
      <c r="I41" s="11">
        <v>115.503</v>
      </c>
      <c r="J41" s="12">
        <f t="shared" si="2"/>
        <v>1</v>
      </c>
      <c r="K41" s="13">
        <f t="shared" si="3"/>
        <v>12.87</v>
      </c>
      <c r="L41" s="13">
        <f t="shared" si="4"/>
        <v>16379.3408922</v>
      </c>
      <c r="M41" s="6" t="s">
        <v>258</v>
      </c>
    </row>
    <row r="42" spans="1:13" s="8" customFormat="1" ht="15" x14ac:dyDescent="0.25">
      <c r="A42" s="8" t="s">
        <v>194</v>
      </c>
      <c r="B42" s="8" t="s">
        <v>50</v>
      </c>
      <c r="C42" s="9" t="s">
        <v>51</v>
      </c>
      <c r="D42" s="8">
        <v>1.86574</v>
      </c>
      <c r="E42" s="8">
        <v>1850</v>
      </c>
      <c r="F42" s="10">
        <f t="shared" si="0"/>
        <v>3451.6190000000001</v>
      </c>
      <c r="G42" s="8">
        <f t="shared" si="1"/>
        <v>0.21732175570343756</v>
      </c>
      <c r="H42" s="11">
        <v>110.438</v>
      </c>
      <c r="I42" s="11">
        <v>110.773</v>
      </c>
      <c r="J42" s="12">
        <f t="shared" si="2"/>
        <v>1.0030333761929771</v>
      </c>
      <c r="K42" s="13">
        <f t="shared" si="3"/>
        <v>1855.6117459570075</v>
      </c>
      <c r="L42" s="13">
        <f t="shared" si="4"/>
        <v>3462.0890589018272</v>
      </c>
      <c r="M42" s="6" t="s">
        <v>259</v>
      </c>
    </row>
    <row r="43" spans="1:13" s="8" customFormat="1" ht="15" x14ac:dyDescent="0.25">
      <c r="A43" s="8" t="s">
        <v>160</v>
      </c>
      <c r="B43" s="8" t="s">
        <v>161</v>
      </c>
      <c r="C43" s="9" t="s">
        <v>27</v>
      </c>
      <c r="D43" s="8">
        <v>15.65841</v>
      </c>
      <c r="E43" s="8">
        <v>12.33</v>
      </c>
      <c r="F43" s="10">
        <f t="shared" si="0"/>
        <v>193.06819530000001</v>
      </c>
      <c r="G43" s="8">
        <f t="shared" si="1"/>
        <v>1.2156011185791413E-2</v>
      </c>
      <c r="H43" s="11">
        <v>116.078</v>
      </c>
      <c r="I43" s="11">
        <v>116.383</v>
      </c>
      <c r="J43" s="12">
        <f t="shared" si="2"/>
        <v>1.0026275435483036</v>
      </c>
      <c r="K43" s="13">
        <f t="shared" si="3"/>
        <v>12.362397611950584</v>
      </c>
      <c r="L43" s="13">
        <f t="shared" si="4"/>
        <v>193.57549039094314</v>
      </c>
      <c r="M43" s="6" t="s">
        <v>257</v>
      </c>
    </row>
    <row r="44" spans="1:13" s="8" customFormat="1" ht="15" x14ac:dyDescent="0.25">
      <c r="A44" s="8" t="s">
        <v>162</v>
      </c>
      <c r="B44" s="8" t="s">
        <v>163</v>
      </c>
      <c r="C44" s="9" t="s">
        <v>27</v>
      </c>
      <c r="D44" s="8">
        <v>58.188490000000002</v>
      </c>
      <c r="E44" s="8">
        <v>12.33</v>
      </c>
      <c r="F44" s="10">
        <f t="shared" si="0"/>
        <v>717.46408170000007</v>
      </c>
      <c r="G44" s="8">
        <f t="shared" si="1"/>
        <v>4.5173164792869251E-2</v>
      </c>
      <c r="H44" s="11">
        <v>116.078</v>
      </c>
      <c r="I44" s="11">
        <v>116.383</v>
      </c>
      <c r="J44" s="12">
        <f t="shared" si="2"/>
        <v>1.0026275435483036</v>
      </c>
      <c r="K44" s="13">
        <f t="shared" si="3"/>
        <v>12.362397611950584</v>
      </c>
      <c r="L44" s="13">
        <f t="shared" si="4"/>
        <v>719.34924981901042</v>
      </c>
      <c r="M44" s="6" t="s">
        <v>257</v>
      </c>
    </row>
    <row r="45" spans="1:13" s="8" customFormat="1" ht="15" x14ac:dyDescent="0.25">
      <c r="A45" s="8" t="s">
        <v>158</v>
      </c>
      <c r="B45" s="8" t="s">
        <v>159</v>
      </c>
      <c r="C45" s="9" t="s">
        <v>27</v>
      </c>
      <c r="D45" s="8">
        <v>12.8283</v>
      </c>
      <c r="E45" s="8">
        <v>9</v>
      </c>
      <c r="F45" s="10">
        <f t="shared" si="0"/>
        <v>115.4547</v>
      </c>
      <c r="G45" s="8">
        <f t="shared" si="1"/>
        <v>7.2692896024195231E-3</v>
      </c>
      <c r="H45" s="11">
        <v>116.078</v>
      </c>
      <c r="I45" s="11">
        <v>116.383</v>
      </c>
      <c r="J45" s="12">
        <f t="shared" si="2"/>
        <v>1.0026275435483036</v>
      </c>
      <c r="K45" s="13">
        <f t="shared" si="3"/>
        <v>9.0236478919347327</v>
      </c>
      <c r="L45" s="13">
        <f t="shared" si="4"/>
        <v>115.75806225210634</v>
      </c>
      <c r="M45" s="6" t="s">
        <v>257</v>
      </c>
    </row>
    <row r="46" spans="1:13" s="8" customFormat="1" ht="15" x14ac:dyDescent="0.25">
      <c r="A46" s="8" t="s">
        <v>165</v>
      </c>
      <c r="B46" s="8" t="s">
        <v>166</v>
      </c>
      <c r="C46" s="9" t="s">
        <v>82</v>
      </c>
      <c r="D46" s="8">
        <v>20.02928</v>
      </c>
      <c r="E46" s="10">
        <v>12.5</v>
      </c>
      <c r="F46" s="10">
        <f t="shared" si="0"/>
        <v>250.36599999999999</v>
      </c>
      <c r="G46" s="8">
        <f t="shared" si="1"/>
        <v>1.5763610841302834E-2</v>
      </c>
      <c r="H46" s="11">
        <v>114.41200000000001</v>
      </c>
      <c r="I46" s="11">
        <v>114.913</v>
      </c>
      <c r="J46" s="12">
        <f t="shared" si="2"/>
        <v>1.0043789113030102</v>
      </c>
      <c r="K46" s="13">
        <f t="shared" si="3"/>
        <v>12.554736391287626</v>
      </c>
      <c r="L46" s="13">
        <f t="shared" si="4"/>
        <v>251.46233050728944</v>
      </c>
      <c r="M46" s="6" t="s">
        <v>72</v>
      </c>
    </row>
    <row r="47" spans="1:13" s="8" customFormat="1" ht="15" x14ac:dyDescent="0.25">
      <c r="A47" s="8" t="s">
        <v>169</v>
      </c>
      <c r="B47" s="8" t="s">
        <v>170</v>
      </c>
      <c r="C47" s="9" t="s">
        <v>31</v>
      </c>
      <c r="D47" s="8">
        <v>1134.6479999999999</v>
      </c>
      <c r="E47" s="8">
        <v>13.9</v>
      </c>
      <c r="F47" s="10">
        <f t="shared" si="0"/>
        <v>15771.607199999999</v>
      </c>
      <c r="G47" s="8">
        <f t="shared" si="1"/>
        <v>0.99301613734568517</v>
      </c>
      <c r="H47" s="11">
        <v>110.371</v>
      </c>
      <c r="I47" s="11">
        <v>110.806</v>
      </c>
      <c r="J47" s="12">
        <f t="shared" si="2"/>
        <v>1.0039412526841289</v>
      </c>
      <c r="K47" s="13">
        <f t="shared" si="3"/>
        <v>13.954783412309393</v>
      </c>
      <c r="L47" s="13">
        <f t="shared" si="4"/>
        <v>15833.767089210027</v>
      </c>
      <c r="M47" s="6" t="s">
        <v>263</v>
      </c>
    </row>
    <row r="48" spans="1:13" s="8" customFormat="1" ht="15" x14ac:dyDescent="0.25">
      <c r="A48" s="8" t="s">
        <v>155</v>
      </c>
      <c r="B48" s="8" t="s">
        <v>41</v>
      </c>
      <c r="C48" s="9" t="s">
        <v>33</v>
      </c>
      <c r="D48" s="8">
        <v>2578.7698</v>
      </c>
      <c r="E48" s="10">
        <v>0.86</v>
      </c>
      <c r="F48" s="10">
        <f t="shared" si="0"/>
        <v>2217.7420280000001</v>
      </c>
      <c r="G48" s="8">
        <f t="shared" si="1"/>
        <v>0.13963406483226051</v>
      </c>
      <c r="H48" s="11">
        <v>114.81</v>
      </c>
      <c r="I48" s="11">
        <v>116.512</v>
      </c>
      <c r="J48" s="12">
        <f t="shared" si="2"/>
        <v>1.0148244926400138</v>
      </c>
      <c r="K48" s="13">
        <f t="shared" si="3"/>
        <v>0.87274906367041194</v>
      </c>
      <c r="L48" s="13">
        <f t="shared" si="4"/>
        <v>2250.6189283715353</v>
      </c>
      <c r="M48" s="6" t="s">
        <v>248</v>
      </c>
    </row>
    <row r="49" spans="1:13" s="8" customFormat="1" ht="15" x14ac:dyDescent="0.25">
      <c r="A49" s="8" t="s">
        <v>153</v>
      </c>
      <c r="B49" s="8" t="s">
        <v>38</v>
      </c>
      <c r="C49" s="9" t="s">
        <v>39</v>
      </c>
      <c r="D49" s="8">
        <v>8.1574299999999997</v>
      </c>
      <c r="E49" s="8">
        <v>2881.92</v>
      </c>
      <c r="F49" s="10">
        <f t="shared" si="0"/>
        <v>23509.060665599998</v>
      </c>
      <c r="G49" s="8">
        <f t="shared" si="1"/>
        <v>1.4801837453052655</v>
      </c>
      <c r="H49" s="11">
        <v>114.81</v>
      </c>
      <c r="I49" s="11">
        <v>116.512</v>
      </c>
      <c r="J49" s="12">
        <f t="shared" si="2"/>
        <v>1.0148244926400138</v>
      </c>
      <c r="K49" s="13">
        <f t="shared" si="3"/>
        <v>2924.6430018291089</v>
      </c>
      <c r="L49" s="13">
        <f t="shared" si="4"/>
        <v>23857.570562410827</v>
      </c>
      <c r="M49" s="6" t="s">
        <v>248</v>
      </c>
    </row>
    <row r="50" spans="1:13" s="8" customFormat="1" ht="15" x14ac:dyDescent="0.25">
      <c r="A50" s="8" t="s">
        <v>154</v>
      </c>
      <c r="B50" s="8" t="s">
        <v>40</v>
      </c>
      <c r="C50" s="9" t="s">
        <v>32</v>
      </c>
      <c r="D50" s="8">
        <v>67.971540000000005</v>
      </c>
      <c r="E50" s="8">
        <v>148.46</v>
      </c>
      <c r="F50" s="10">
        <f t="shared" si="0"/>
        <v>10091.054828400001</v>
      </c>
      <c r="G50" s="8">
        <f t="shared" si="1"/>
        <v>0.63535568445055468</v>
      </c>
      <c r="H50" s="11">
        <v>114.81</v>
      </c>
      <c r="I50" s="11">
        <v>116.512</v>
      </c>
      <c r="J50" s="12">
        <f t="shared" si="2"/>
        <v>1.0148244926400138</v>
      </c>
      <c r="K50" s="13">
        <f t="shared" si="3"/>
        <v>150.66084417733646</v>
      </c>
      <c r="L50" s="13">
        <f t="shared" si="4"/>
        <v>10240.649596433594</v>
      </c>
      <c r="M50" s="6" t="s">
        <v>248</v>
      </c>
    </row>
    <row r="51" spans="1:13" s="8" customFormat="1" ht="15" x14ac:dyDescent="0.25">
      <c r="A51" s="8" t="s">
        <v>175</v>
      </c>
      <c r="B51" s="8" t="s">
        <v>48</v>
      </c>
      <c r="C51" s="9" t="s">
        <v>32</v>
      </c>
      <c r="D51" s="8">
        <v>20</v>
      </c>
      <c r="E51" s="10">
        <v>3.74</v>
      </c>
      <c r="F51" s="10">
        <f t="shared" si="0"/>
        <v>74.800000000000011</v>
      </c>
      <c r="G51" s="8">
        <f t="shared" si="1"/>
        <v>4.7095775421960332E-3</v>
      </c>
      <c r="H51" s="11">
        <v>115.622</v>
      </c>
      <c r="I51" s="11">
        <v>117.67100000000001</v>
      </c>
      <c r="J51" s="12">
        <f t="shared" si="2"/>
        <v>1.017721540883223</v>
      </c>
      <c r="K51" s="13">
        <f t="shared" si="3"/>
        <v>3.8062785629032541</v>
      </c>
      <c r="L51" s="13">
        <f t="shared" si="4"/>
        <v>76.125571258065079</v>
      </c>
      <c r="M51" s="6" t="s">
        <v>239</v>
      </c>
    </row>
    <row r="52" spans="1:13" s="8" customFormat="1" ht="15" x14ac:dyDescent="0.25">
      <c r="A52" s="8" t="s">
        <v>134</v>
      </c>
      <c r="B52" s="8" t="s">
        <v>135</v>
      </c>
      <c r="C52" s="9" t="s">
        <v>32</v>
      </c>
      <c r="D52" s="8">
        <v>6.25</v>
      </c>
      <c r="E52" s="8">
        <v>470</v>
      </c>
      <c r="F52" s="10">
        <f t="shared" si="0"/>
        <v>2937.5</v>
      </c>
      <c r="G52" s="8">
        <f t="shared" si="1"/>
        <v>0.18495165815776532</v>
      </c>
      <c r="H52" s="11">
        <v>115.622</v>
      </c>
      <c r="I52" s="11">
        <v>117.67100000000001</v>
      </c>
      <c r="J52" s="12">
        <f t="shared" si="2"/>
        <v>1.017721540883223</v>
      </c>
      <c r="K52" s="13">
        <f t="shared" si="3"/>
        <v>478.3291242151148</v>
      </c>
      <c r="L52" s="13">
        <f t="shared" si="4"/>
        <v>2989.5570263444674</v>
      </c>
      <c r="M52" s="6" t="s">
        <v>239</v>
      </c>
    </row>
    <row r="53" spans="1:13" s="8" customFormat="1" ht="15" x14ac:dyDescent="0.25">
      <c r="A53" s="8" t="s">
        <v>139</v>
      </c>
      <c r="B53" s="8" t="s">
        <v>140</v>
      </c>
      <c r="C53" s="9" t="s">
        <v>32</v>
      </c>
      <c r="D53" s="8">
        <v>1</v>
      </c>
      <c r="E53" s="8">
        <v>6</v>
      </c>
      <c r="F53" s="10">
        <f t="shared" si="0"/>
        <v>6</v>
      </c>
      <c r="G53" s="8">
        <f t="shared" si="1"/>
        <v>3.7777359964139299E-4</v>
      </c>
      <c r="H53" s="11">
        <v>115.622</v>
      </c>
      <c r="I53" s="11">
        <v>117.67100000000001</v>
      </c>
      <c r="J53" s="12">
        <f t="shared" si="2"/>
        <v>1.017721540883223</v>
      </c>
      <c r="K53" s="13">
        <f t="shared" si="3"/>
        <v>6.1063292452993378</v>
      </c>
      <c r="L53" s="13">
        <f t="shared" si="4"/>
        <v>6.1063292452993378</v>
      </c>
      <c r="M53" s="6" t="s">
        <v>239</v>
      </c>
    </row>
    <row r="54" spans="1:13" s="8" customFormat="1" ht="15" x14ac:dyDescent="0.25">
      <c r="A54" s="8" t="s">
        <v>150</v>
      </c>
      <c r="B54" s="8" t="s">
        <v>151</v>
      </c>
      <c r="C54" s="9" t="s">
        <v>32</v>
      </c>
      <c r="D54" s="8">
        <v>27</v>
      </c>
      <c r="E54" s="8">
        <v>9.1999999999999993</v>
      </c>
      <c r="F54" s="10">
        <f t="shared" si="0"/>
        <v>248.39999999999998</v>
      </c>
      <c r="G54" s="8">
        <f t="shared" si="1"/>
        <v>1.5639827025153669E-2</v>
      </c>
      <c r="H54" s="11">
        <v>115.622</v>
      </c>
      <c r="I54" s="11">
        <v>117.67100000000001</v>
      </c>
      <c r="J54" s="12">
        <f t="shared" si="2"/>
        <v>1.017721540883223</v>
      </c>
      <c r="K54" s="13">
        <f t="shared" si="3"/>
        <v>9.3630381761256505</v>
      </c>
      <c r="L54" s="13">
        <f t="shared" si="4"/>
        <v>252.80203075539256</v>
      </c>
      <c r="M54" s="6" t="s">
        <v>239</v>
      </c>
    </row>
    <row r="55" spans="1:13" s="8" customFormat="1" ht="15" x14ac:dyDescent="0.25">
      <c r="A55" s="8" t="s">
        <v>176</v>
      </c>
      <c r="B55" s="8" t="s">
        <v>49</v>
      </c>
      <c r="C55" s="9" t="s">
        <v>33</v>
      </c>
      <c r="D55" s="8">
        <v>10.3</v>
      </c>
      <c r="E55" s="10">
        <v>3.45</v>
      </c>
      <c r="F55" s="10">
        <f t="shared" si="0"/>
        <v>35.535000000000004</v>
      </c>
      <c r="G55" s="8">
        <f t="shared" si="1"/>
        <v>2.2373641438761501E-3</v>
      </c>
      <c r="H55" s="11">
        <v>115.622</v>
      </c>
      <c r="I55" s="11">
        <v>117.67100000000001</v>
      </c>
      <c r="J55" s="12">
        <f t="shared" si="2"/>
        <v>1.017721540883223</v>
      </c>
      <c r="K55" s="13">
        <f t="shared" si="3"/>
        <v>3.5111393160471196</v>
      </c>
      <c r="L55" s="13">
        <f t="shared" si="4"/>
        <v>36.164734955285333</v>
      </c>
      <c r="M55" s="6" t="s">
        <v>239</v>
      </c>
    </row>
    <row r="56" spans="1:13" s="8" customFormat="1" ht="15" x14ac:dyDescent="0.25">
      <c r="A56" s="8" t="s">
        <v>148</v>
      </c>
      <c r="B56" s="8" t="s">
        <v>149</v>
      </c>
      <c r="C56" s="9" t="s">
        <v>32</v>
      </c>
      <c r="D56" s="8">
        <v>1</v>
      </c>
      <c r="E56" s="8">
        <v>143</v>
      </c>
      <c r="F56" s="10">
        <f t="shared" si="0"/>
        <v>143</v>
      </c>
      <c r="G56" s="8">
        <f t="shared" si="1"/>
        <v>9.0036041247865337E-3</v>
      </c>
      <c r="H56" s="11">
        <v>115.622</v>
      </c>
      <c r="I56" s="11">
        <v>117.67100000000001</v>
      </c>
      <c r="J56" s="12">
        <f t="shared" si="2"/>
        <v>1.017721540883223</v>
      </c>
      <c r="K56" s="13">
        <f t="shared" si="3"/>
        <v>145.53418034630087</v>
      </c>
      <c r="L56" s="13">
        <f t="shared" si="4"/>
        <v>145.53418034630087</v>
      </c>
      <c r="M56" s="6" t="s">
        <v>239</v>
      </c>
    </row>
    <row r="57" spans="1:13" s="8" customFormat="1" ht="15" x14ac:dyDescent="0.25">
      <c r="A57" s="8" t="s">
        <v>197</v>
      </c>
      <c r="B57" s="8" t="s">
        <v>198</v>
      </c>
      <c r="C57" s="9" t="s">
        <v>32</v>
      </c>
      <c r="D57" s="8">
        <v>2</v>
      </c>
      <c r="E57" s="8">
        <v>750</v>
      </c>
      <c r="F57" s="10">
        <f t="shared" si="0"/>
        <v>1500</v>
      </c>
      <c r="G57" s="8">
        <f t="shared" si="1"/>
        <v>9.4443399910348252E-2</v>
      </c>
      <c r="H57" s="11">
        <v>110.779</v>
      </c>
      <c r="I57" s="11">
        <v>111.143</v>
      </c>
      <c r="J57" s="12">
        <f t="shared" si="2"/>
        <v>1.0032858213199254</v>
      </c>
      <c r="K57" s="13">
        <f t="shared" si="3"/>
        <v>752.46436598994399</v>
      </c>
      <c r="L57" s="13">
        <f t="shared" si="4"/>
        <v>1504.928731979888</v>
      </c>
      <c r="M57" s="6" t="s">
        <v>261</v>
      </c>
    </row>
    <row r="58" spans="1:13" s="8" customFormat="1" ht="15" x14ac:dyDescent="0.25">
      <c r="A58" s="8" t="s">
        <v>195</v>
      </c>
      <c r="B58" s="8" t="s">
        <v>196</v>
      </c>
      <c r="C58" s="9" t="s">
        <v>32</v>
      </c>
      <c r="D58" s="8">
        <v>6133.58</v>
      </c>
      <c r="E58" s="8">
        <v>2.25</v>
      </c>
      <c r="F58" s="10">
        <f t="shared" si="0"/>
        <v>13800.555</v>
      </c>
      <c r="G58" s="8">
        <f t="shared" si="1"/>
        <v>0.8689142232331708</v>
      </c>
      <c r="H58" s="11">
        <v>110.779</v>
      </c>
      <c r="I58" s="11">
        <v>111.143</v>
      </c>
      <c r="J58" s="12">
        <f t="shared" si="2"/>
        <v>1.0032858213199254</v>
      </c>
      <c r="K58" s="13">
        <f t="shared" si="3"/>
        <v>2.2573930979698322</v>
      </c>
      <c r="L58" s="13">
        <f t="shared" si="4"/>
        <v>13845.901157845803</v>
      </c>
      <c r="M58" s="6" t="s">
        <v>261</v>
      </c>
    </row>
    <row r="59" spans="1:13" s="8" customFormat="1" ht="15" x14ac:dyDescent="0.25">
      <c r="A59" s="8" t="s">
        <v>174</v>
      </c>
      <c r="B59" s="8" t="s">
        <v>47</v>
      </c>
      <c r="C59" s="9" t="s">
        <v>32</v>
      </c>
      <c r="D59" s="8">
        <v>10</v>
      </c>
      <c r="E59" s="10">
        <v>2.2000000000000002</v>
      </c>
      <c r="F59" s="10">
        <f t="shared" si="0"/>
        <v>22</v>
      </c>
      <c r="G59" s="8">
        <f t="shared" si="1"/>
        <v>1.3851698653517745E-3</v>
      </c>
      <c r="H59" s="11">
        <v>129.30799999999999</v>
      </c>
      <c r="I59" s="11">
        <v>132.375</v>
      </c>
      <c r="J59" s="12">
        <f t="shared" si="2"/>
        <v>1.0237185634299502</v>
      </c>
      <c r="K59" s="13">
        <f t="shared" si="3"/>
        <v>2.2521808395458907</v>
      </c>
      <c r="L59" s="13">
        <f t="shared" si="4"/>
        <v>22.521808395458905</v>
      </c>
      <c r="M59" s="6" t="s">
        <v>240</v>
      </c>
    </row>
    <row r="60" spans="1:13" s="8" customFormat="1" ht="15" x14ac:dyDescent="0.25">
      <c r="A60" s="8" t="s">
        <v>171</v>
      </c>
      <c r="B60" s="8" t="s">
        <v>34</v>
      </c>
      <c r="C60" s="9" t="s">
        <v>32</v>
      </c>
      <c r="D60" s="8">
        <v>11.5695</v>
      </c>
      <c r="E60" s="8">
        <v>5.17</v>
      </c>
      <c r="F60" s="10">
        <f t="shared" si="0"/>
        <v>59.814315000000001</v>
      </c>
      <c r="G60" s="8">
        <f t="shared" si="1"/>
        <v>3.7660448479390285E-3</v>
      </c>
      <c r="H60" s="11">
        <v>129.30799999999999</v>
      </c>
      <c r="I60" s="11">
        <v>132.375</v>
      </c>
      <c r="J60" s="12">
        <f t="shared" si="2"/>
        <v>1.0237185634299502</v>
      </c>
      <c r="K60" s="13">
        <f t="shared" si="3"/>
        <v>5.2926249729328418</v>
      </c>
      <c r="L60" s="13">
        <f t="shared" si="4"/>
        <v>61.233024624346513</v>
      </c>
      <c r="M60" s="6" t="s">
        <v>240</v>
      </c>
    </row>
    <row r="61" spans="1:13" s="8" customFormat="1" ht="15" x14ac:dyDescent="0.25">
      <c r="A61" s="8" t="s">
        <v>203</v>
      </c>
      <c r="B61" s="8" t="s">
        <v>204</v>
      </c>
      <c r="C61" s="9" t="s">
        <v>32</v>
      </c>
      <c r="D61" s="8">
        <v>10</v>
      </c>
      <c r="E61" s="8">
        <v>17.34</v>
      </c>
      <c r="F61" s="10">
        <f t="shared" si="0"/>
        <v>173.4</v>
      </c>
      <c r="G61" s="8">
        <f t="shared" si="1"/>
        <v>1.0917657029636258E-2</v>
      </c>
      <c r="H61" s="11">
        <v>129.30799999999999</v>
      </c>
      <c r="I61" s="11">
        <v>132.375</v>
      </c>
      <c r="J61" s="12">
        <f t="shared" si="2"/>
        <v>1.0237185634299502</v>
      </c>
      <c r="K61" s="13">
        <f t="shared" si="3"/>
        <v>17.751279889875335</v>
      </c>
      <c r="L61" s="13">
        <f t="shared" si="4"/>
        <v>177.51279889875335</v>
      </c>
      <c r="M61" s="6" t="s">
        <v>240</v>
      </c>
    </row>
    <row r="62" spans="1:13" s="8" customFormat="1" ht="15" x14ac:dyDescent="0.25">
      <c r="A62" s="8" t="s">
        <v>193</v>
      </c>
      <c r="B62" s="8" t="s">
        <v>59</v>
      </c>
      <c r="C62" s="9" t="s">
        <v>33</v>
      </c>
      <c r="D62" s="8">
        <v>36</v>
      </c>
      <c r="E62" s="8">
        <v>19.16</v>
      </c>
      <c r="F62" s="10">
        <f t="shared" si="0"/>
        <v>689.76</v>
      </c>
      <c r="G62" s="8">
        <f t="shared" si="1"/>
        <v>4.3428853014774546E-2</v>
      </c>
      <c r="H62" s="11">
        <v>129.30799999999999</v>
      </c>
      <c r="I62" s="11">
        <v>132.375</v>
      </c>
      <c r="J62" s="12">
        <f t="shared" si="2"/>
        <v>1.0237185634299502</v>
      </c>
      <c r="K62" s="13">
        <f t="shared" si="3"/>
        <v>19.614447675317844</v>
      </c>
      <c r="L62" s="13">
        <f t="shared" si="4"/>
        <v>706.12011631144242</v>
      </c>
      <c r="M62" s="6" t="s">
        <v>240</v>
      </c>
    </row>
    <row r="63" spans="1:13" s="8" customFormat="1" ht="15" x14ac:dyDescent="0.25">
      <c r="A63" s="8" t="s">
        <v>172</v>
      </c>
      <c r="B63" s="8" t="s">
        <v>44</v>
      </c>
      <c r="C63" s="9" t="s">
        <v>24</v>
      </c>
      <c r="D63" s="8">
        <v>28.33305</v>
      </c>
      <c r="E63" s="8">
        <v>212.8</v>
      </c>
      <c r="F63" s="10">
        <f t="shared" si="0"/>
        <v>6029.27304</v>
      </c>
      <c r="G63" s="8">
        <f t="shared" si="1"/>
        <v>0.37961669659026742</v>
      </c>
      <c r="H63" s="11">
        <v>109.24</v>
      </c>
      <c r="I63" s="11">
        <v>109.98699999999999</v>
      </c>
      <c r="J63" s="12">
        <f t="shared" si="2"/>
        <v>1.006838154522153</v>
      </c>
      <c r="K63" s="13">
        <f t="shared" si="3"/>
        <v>214.25515928231417</v>
      </c>
      <c r="L63" s="13">
        <f t="shared" si="4"/>
        <v>6070.5021407037711</v>
      </c>
      <c r="M63" s="6" t="s">
        <v>247</v>
      </c>
    </row>
    <row r="64" spans="1:13" s="8" customFormat="1" ht="15" x14ac:dyDescent="0.25">
      <c r="A64" s="8" t="s">
        <v>94</v>
      </c>
      <c r="B64" s="8" t="s">
        <v>95</v>
      </c>
      <c r="C64" s="9" t="s">
        <v>26</v>
      </c>
      <c r="D64" s="8">
        <v>98.902180000000001</v>
      </c>
      <c r="E64" s="8">
        <v>13.7</v>
      </c>
      <c r="F64" s="10">
        <f t="shared" si="0"/>
        <v>1354.9598659999999</v>
      </c>
      <c r="G64" s="8">
        <f t="shared" si="1"/>
        <v>8.5311344324739913E-2</v>
      </c>
      <c r="H64" s="11">
        <v>99.481999999999999</v>
      </c>
      <c r="I64" s="11">
        <v>104.05</v>
      </c>
      <c r="J64" s="12">
        <f t="shared" si="2"/>
        <v>1.0459178544862386</v>
      </c>
      <c r="K64" s="13">
        <f t="shared" si="3"/>
        <v>14.329074606461468</v>
      </c>
      <c r="L64" s="13">
        <f t="shared" si="4"/>
        <v>1417.1767159616813</v>
      </c>
      <c r="M64" s="6" t="s">
        <v>242</v>
      </c>
    </row>
    <row r="65" spans="1:13" s="8" customFormat="1" ht="15" x14ac:dyDescent="0.25">
      <c r="A65" s="8" t="s">
        <v>88</v>
      </c>
      <c r="B65" s="8" t="s">
        <v>89</v>
      </c>
      <c r="C65" s="9" t="s">
        <v>26</v>
      </c>
      <c r="D65" s="8">
        <v>3.2968099999999998</v>
      </c>
      <c r="E65" s="8">
        <v>39.659999999999997</v>
      </c>
      <c r="F65" s="10">
        <f t="shared" si="0"/>
        <v>130.75148459999997</v>
      </c>
      <c r="G65" s="8">
        <f t="shared" si="1"/>
        <v>8.2324098326330246E-3</v>
      </c>
      <c r="H65" s="11">
        <v>99.481999999999999</v>
      </c>
      <c r="I65" s="11">
        <v>104.05</v>
      </c>
      <c r="J65" s="12">
        <f t="shared" si="2"/>
        <v>1.0459178544862386</v>
      </c>
      <c r="K65" s="13">
        <f t="shared" si="3"/>
        <v>41.481102108924219</v>
      </c>
      <c r="L65" s="13">
        <f t="shared" si="4"/>
        <v>136.75531224372244</v>
      </c>
      <c r="M65" s="6" t="s">
        <v>242</v>
      </c>
    </row>
    <row r="66" spans="1:13" s="8" customFormat="1" ht="15" x14ac:dyDescent="0.25">
      <c r="A66" s="8" t="s">
        <v>90</v>
      </c>
      <c r="B66" s="8" t="s">
        <v>91</v>
      </c>
      <c r="C66" s="9" t="s">
        <v>26</v>
      </c>
      <c r="D66" s="8">
        <v>0.63</v>
      </c>
      <c r="E66" s="8">
        <v>13.79</v>
      </c>
      <c r="F66" s="10">
        <f t="shared" si="0"/>
        <v>8.6876999999999995</v>
      </c>
      <c r="G66" s="8">
        <f t="shared" si="1"/>
        <v>5.4699728360075499E-4</v>
      </c>
      <c r="H66" s="11">
        <v>99.481999999999999</v>
      </c>
      <c r="I66" s="11">
        <v>104.05</v>
      </c>
      <c r="J66" s="12">
        <f t="shared" si="2"/>
        <v>1.0459178544862386</v>
      </c>
      <c r="K66" s="13">
        <f t="shared" si="3"/>
        <v>14.423207213365229</v>
      </c>
      <c r="L66" s="13">
        <f t="shared" si="4"/>
        <v>9.0866205444200947</v>
      </c>
      <c r="M66" s="6" t="s">
        <v>242</v>
      </c>
    </row>
    <row r="67" spans="1:13" s="8" customFormat="1" ht="15" x14ac:dyDescent="0.25">
      <c r="A67" s="8" t="s">
        <v>209</v>
      </c>
      <c r="B67" s="8" t="s">
        <v>54</v>
      </c>
      <c r="C67" s="9" t="s">
        <v>32</v>
      </c>
      <c r="D67" s="8">
        <v>2</v>
      </c>
      <c r="E67" s="8">
        <v>712.4</v>
      </c>
      <c r="F67" s="10">
        <f t="shared" si="0"/>
        <v>1424.8</v>
      </c>
      <c r="G67" s="8">
        <f t="shared" si="1"/>
        <v>8.970863746150945E-2</v>
      </c>
      <c r="H67" s="11">
        <v>99.481999999999999</v>
      </c>
      <c r="I67" s="11">
        <v>104.05</v>
      </c>
      <c r="J67" s="12">
        <f t="shared" si="2"/>
        <v>1.0459178544862386</v>
      </c>
      <c r="K67" s="13">
        <f t="shared" si="3"/>
        <v>745.11187953599642</v>
      </c>
      <c r="L67" s="13">
        <f t="shared" si="4"/>
        <v>1490.2237590719928</v>
      </c>
      <c r="M67" s="6" t="s">
        <v>242</v>
      </c>
    </row>
    <row r="68" spans="1:13" s="8" customFormat="1" ht="15" x14ac:dyDescent="0.25">
      <c r="A68" s="8" t="s">
        <v>141</v>
      </c>
      <c r="B68" s="8" t="s">
        <v>142</v>
      </c>
      <c r="C68" s="9" t="s">
        <v>143</v>
      </c>
      <c r="D68" s="8">
        <v>2</v>
      </c>
      <c r="E68" s="8">
        <v>20</v>
      </c>
      <c r="F68" s="10">
        <f t="shared" si="0"/>
        <v>40</v>
      </c>
      <c r="G68" s="8">
        <f t="shared" si="1"/>
        <v>2.5184906642759532E-3</v>
      </c>
      <c r="H68" s="11">
        <v>99.481999999999999</v>
      </c>
      <c r="I68" s="11">
        <v>104.05</v>
      </c>
      <c r="J68" s="12">
        <f t="shared" si="2"/>
        <v>1.0459178544862386</v>
      </c>
      <c r="K68" s="13">
        <f t="shared" si="3"/>
        <v>20.918357089724772</v>
      </c>
      <c r="L68" s="13">
        <f t="shared" si="4"/>
        <v>41.836714179449544</v>
      </c>
      <c r="M68" s="6" t="s">
        <v>242</v>
      </c>
    </row>
    <row r="69" spans="1:13" s="8" customFormat="1" ht="15" x14ac:dyDescent="0.25">
      <c r="A69" s="8" t="s">
        <v>144</v>
      </c>
      <c r="B69" s="8" t="s">
        <v>145</v>
      </c>
      <c r="C69" s="9" t="s">
        <v>32</v>
      </c>
      <c r="D69" s="8">
        <v>2</v>
      </c>
      <c r="E69" s="8">
        <v>6.35</v>
      </c>
      <c r="F69" s="10">
        <f t="shared" si="0"/>
        <v>12.7</v>
      </c>
      <c r="G69" s="8">
        <f t="shared" si="1"/>
        <v>7.9962078590761526E-4</v>
      </c>
      <c r="H69" s="11">
        <v>99.481999999999999</v>
      </c>
      <c r="I69" s="11">
        <v>104.05</v>
      </c>
      <c r="J69" s="12">
        <f t="shared" si="2"/>
        <v>1.0459178544862386</v>
      </c>
      <c r="K69" s="13">
        <f t="shared" si="3"/>
        <v>6.6415783759876152</v>
      </c>
      <c r="L69" s="13">
        <f t="shared" si="4"/>
        <v>13.28315675197523</v>
      </c>
      <c r="M69" s="6" t="s">
        <v>242</v>
      </c>
    </row>
    <row r="70" spans="1:13" s="8" customFormat="1" ht="15" x14ac:dyDescent="0.25">
      <c r="A70" s="8" t="s">
        <v>207</v>
      </c>
      <c r="B70" s="8" t="s">
        <v>208</v>
      </c>
      <c r="C70" s="9" t="s">
        <v>32</v>
      </c>
      <c r="D70" s="8">
        <v>2</v>
      </c>
      <c r="E70" s="8">
        <v>1240</v>
      </c>
      <c r="F70" s="10">
        <f t="shared" si="0"/>
        <v>2480</v>
      </c>
      <c r="G70" s="8">
        <f t="shared" si="1"/>
        <v>0.15614642118510913</v>
      </c>
      <c r="H70" s="11">
        <v>99.481999999999999</v>
      </c>
      <c r="I70" s="11">
        <v>104.05</v>
      </c>
      <c r="J70" s="12">
        <f t="shared" si="2"/>
        <v>1.0459178544862386</v>
      </c>
      <c r="K70" s="13">
        <f t="shared" si="3"/>
        <v>1296.9381395629359</v>
      </c>
      <c r="L70" s="13">
        <f t="shared" si="4"/>
        <v>2593.8762791258719</v>
      </c>
      <c r="M70" s="6" t="s">
        <v>242</v>
      </c>
    </row>
    <row r="71" spans="1:13" s="8" customFormat="1" ht="15" x14ac:dyDescent="0.25">
      <c r="A71" s="8" t="s">
        <v>92</v>
      </c>
      <c r="B71" s="8" t="s">
        <v>93</v>
      </c>
      <c r="C71" s="9" t="s">
        <v>26</v>
      </c>
      <c r="D71" s="8">
        <v>161.52176</v>
      </c>
      <c r="E71" s="8">
        <v>13.5</v>
      </c>
      <c r="F71" s="10">
        <f t="shared" si="0"/>
        <v>2180.54376</v>
      </c>
      <c r="G71" s="8">
        <f t="shared" si="1"/>
        <v>0.13729197756512962</v>
      </c>
      <c r="H71" s="11">
        <v>99.481999999999999</v>
      </c>
      <c r="I71" s="11">
        <v>104.05</v>
      </c>
      <c r="J71" s="12">
        <f t="shared" si="2"/>
        <v>1.0459178544862386</v>
      </c>
      <c r="K71" s="13">
        <f t="shared" si="3"/>
        <v>14.119891035564221</v>
      </c>
      <c r="L71" s="13">
        <f t="shared" si="4"/>
        <v>2280.6696510725556</v>
      </c>
      <c r="M71" s="6" t="s">
        <v>242</v>
      </c>
    </row>
    <row r="72" spans="1:13" s="8" customFormat="1" ht="15" x14ac:dyDescent="0.25">
      <c r="A72" s="8" t="s">
        <v>179</v>
      </c>
      <c r="B72" s="8" t="s">
        <v>55</v>
      </c>
      <c r="C72" s="9" t="s">
        <v>32</v>
      </c>
      <c r="D72" s="10">
        <v>4</v>
      </c>
      <c r="E72" s="8">
        <v>590</v>
      </c>
      <c r="F72" s="10">
        <f t="shared" si="0"/>
        <v>2360</v>
      </c>
      <c r="G72" s="8">
        <f t="shared" si="1"/>
        <v>0.14859094919228125</v>
      </c>
      <c r="H72" s="11">
        <v>138.55099999999999</v>
      </c>
      <c r="I72" s="11">
        <v>143.053</v>
      </c>
      <c r="J72" s="12">
        <f t="shared" si="2"/>
        <v>1.0324934500653189</v>
      </c>
      <c r="K72" s="13">
        <f t="shared" si="3"/>
        <v>609.17113553853812</v>
      </c>
      <c r="L72" s="13">
        <f t="shared" si="4"/>
        <v>2436.6845421541525</v>
      </c>
      <c r="M72" s="6" t="s">
        <v>254</v>
      </c>
    </row>
    <row r="73" spans="1:13" s="8" customFormat="1" ht="15" x14ac:dyDescent="0.25">
      <c r="A73" s="8" t="s">
        <v>96</v>
      </c>
      <c r="B73" s="8" t="s">
        <v>97</v>
      </c>
      <c r="C73" s="9" t="s">
        <v>32</v>
      </c>
      <c r="D73" s="8">
        <v>0.85736000000000001</v>
      </c>
      <c r="E73" s="8">
        <v>470</v>
      </c>
      <c r="F73" s="10">
        <f t="shared" si="0"/>
        <v>402.95920000000001</v>
      </c>
      <c r="G73" s="8">
        <f t="shared" si="1"/>
        <v>2.5371224582102669E-2</v>
      </c>
      <c r="H73" s="11">
        <v>138.55099999999999</v>
      </c>
      <c r="I73" s="11">
        <v>143.053</v>
      </c>
      <c r="J73" s="12">
        <f t="shared" si="2"/>
        <v>1.0324934500653189</v>
      </c>
      <c r="K73" s="13">
        <f t="shared" si="3"/>
        <v>485.2719215306999</v>
      </c>
      <c r="L73" s="13">
        <f t="shared" si="4"/>
        <v>416.05273464356088</v>
      </c>
      <c r="M73" s="6" t="s">
        <v>254</v>
      </c>
    </row>
    <row r="74" spans="1:13" s="8" customFormat="1" ht="15" x14ac:dyDescent="0.25">
      <c r="A74" s="8" t="s">
        <v>191</v>
      </c>
      <c r="B74" s="8" t="s">
        <v>192</v>
      </c>
      <c r="C74" s="9" t="s">
        <v>32</v>
      </c>
      <c r="D74" s="8">
        <v>1</v>
      </c>
      <c r="E74" s="8">
        <v>4094.82</v>
      </c>
      <c r="F74" s="10">
        <f t="shared" si="0"/>
        <v>4094.82</v>
      </c>
      <c r="G74" s="8">
        <f t="shared" si="1"/>
        <v>0.25781914854726151</v>
      </c>
      <c r="H74" s="11">
        <v>138.55099999999999</v>
      </c>
      <c r="I74" s="11">
        <v>143.053</v>
      </c>
      <c r="J74" s="12">
        <f t="shared" si="2"/>
        <v>1.0324934500653189</v>
      </c>
      <c r="K74" s="13">
        <f t="shared" si="3"/>
        <v>4227.8748291964694</v>
      </c>
      <c r="L74" s="13">
        <f t="shared" si="4"/>
        <v>4227.8748291964694</v>
      </c>
      <c r="M74" s="6" t="s">
        <v>254</v>
      </c>
    </row>
    <row r="75" spans="1:13" s="8" customFormat="1" ht="15" x14ac:dyDescent="0.25">
      <c r="A75" s="8" t="s">
        <v>180</v>
      </c>
      <c r="B75" s="8" t="s">
        <v>56</v>
      </c>
      <c r="C75" s="9" t="s">
        <v>32</v>
      </c>
      <c r="D75" s="8">
        <v>2</v>
      </c>
      <c r="E75" s="8">
        <v>590</v>
      </c>
      <c r="F75" s="10">
        <f t="shared" ref="F75:F86" si="5">E75*D75</f>
        <v>1180</v>
      </c>
      <c r="G75" s="8">
        <f t="shared" ref="G75:G87" si="6">F75/$F$114*100</f>
        <v>7.4295474596140623E-2</v>
      </c>
      <c r="H75" s="11">
        <v>138.55099999999999</v>
      </c>
      <c r="I75" s="11">
        <v>143.053</v>
      </c>
      <c r="J75" s="12">
        <f t="shared" ref="J75:J86" si="7">I75/H75</f>
        <v>1.0324934500653189</v>
      </c>
      <c r="K75" s="13">
        <f t="shared" si="3"/>
        <v>609.17113553853812</v>
      </c>
      <c r="L75" s="13">
        <f t="shared" si="4"/>
        <v>1218.3422710770762</v>
      </c>
      <c r="M75" s="6" t="s">
        <v>254</v>
      </c>
    </row>
    <row r="76" spans="1:13" s="8" customFormat="1" ht="15" x14ac:dyDescent="0.25">
      <c r="A76" s="8" t="s">
        <v>186</v>
      </c>
      <c r="B76" s="8" t="s">
        <v>187</v>
      </c>
      <c r="C76" s="9" t="s">
        <v>32</v>
      </c>
      <c r="D76" s="10">
        <v>9</v>
      </c>
      <c r="E76" s="8">
        <v>120</v>
      </c>
      <c r="F76" s="10">
        <f t="shared" si="5"/>
        <v>1080</v>
      </c>
      <c r="G76" s="8">
        <f t="shared" si="6"/>
        <v>6.7999247935450743E-2</v>
      </c>
      <c r="H76" s="11">
        <v>138.55099999999999</v>
      </c>
      <c r="I76" s="11">
        <v>143.053</v>
      </c>
      <c r="J76" s="12">
        <f t="shared" si="7"/>
        <v>1.0324934500653189</v>
      </c>
      <c r="K76" s="13">
        <f t="shared" ref="K76:K86" si="8">J76*E76</f>
        <v>123.89921400783827</v>
      </c>
      <c r="L76" s="13">
        <f t="shared" ref="L76:L86" si="9">K76*D76</f>
        <v>1115.0929260705443</v>
      </c>
      <c r="M76" s="6" t="s">
        <v>254</v>
      </c>
    </row>
    <row r="77" spans="1:13" s="8" customFormat="1" ht="15" x14ac:dyDescent="0.25">
      <c r="A77" s="8" t="s">
        <v>177</v>
      </c>
      <c r="B77" s="8" t="s">
        <v>178</v>
      </c>
      <c r="C77" s="9" t="s">
        <v>32</v>
      </c>
      <c r="D77" s="8">
        <v>2</v>
      </c>
      <c r="E77" s="10">
        <v>566</v>
      </c>
      <c r="F77" s="10">
        <f t="shared" si="5"/>
        <v>1132</v>
      </c>
      <c r="G77" s="8">
        <f t="shared" si="6"/>
        <v>7.1273285799009489E-2</v>
      </c>
      <c r="H77" s="11">
        <v>138.55099999999999</v>
      </c>
      <c r="I77" s="11">
        <v>143.053</v>
      </c>
      <c r="J77" s="12">
        <f t="shared" si="7"/>
        <v>1.0324934500653189</v>
      </c>
      <c r="K77" s="13">
        <f t="shared" si="8"/>
        <v>584.39129273697051</v>
      </c>
      <c r="L77" s="13">
        <f t="shared" si="9"/>
        <v>1168.782585473941</v>
      </c>
      <c r="M77" s="6" t="s">
        <v>254</v>
      </c>
    </row>
    <row r="78" spans="1:13" s="8" customFormat="1" ht="15" x14ac:dyDescent="0.25">
      <c r="A78" s="8" t="s">
        <v>184</v>
      </c>
      <c r="B78" s="8" t="s">
        <v>185</v>
      </c>
      <c r="C78" s="9" t="s">
        <v>32</v>
      </c>
      <c r="D78" s="10">
        <v>9</v>
      </c>
      <c r="E78" s="8">
        <v>92</v>
      </c>
      <c r="F78" s="10">
        <f t="shared" si="5"/>
        <v>828</v>
      </c>
      <c r="G78" s="8">
        <f t="shared" si="6"/>
        <v>5.2132756750512238E-2</v>
      </c>
      <c r="H78" s="11">
        <v>138.55099999999999</v>
      </c>
      <c r="I78" s="11">
        <v>143.053</v>
      </c>
      <c r="J78" s="12">
        <f t="shared" si="7"/>
        <v>1.0324934500653189</v>
      </c>
      <c r="K78" s="13">
        <f t="shared" si="8"/>
        <v>94.989397406009346</v>
      </c>
      <c r="L78" s="13">
        <f t="shared" si="9"/>
        <v>854.90457665408417</v>
      </c>
      <c r="M78" s="6" t="s">
        <v>254</v>
      </c>
    </row>
    <row r="79" spans="1:13" s="8" customFormat="1" ht="15" x14ac:dyDescent="0.25">
      <c r="A79" s="8" t="s">
        <v>189</v>
      </c>
      <c r="B79" s="8" t="s">
        <v>190</v>
      </c>
      <c r="C79" s="9" t="s">
        <v>32</v>
      </c>
      <c r="D79" s="8">
        <v>0.8</v>
      </c>
      <c r="E79" s="8">
        <v>1200</v>
      </c>
      <c r="F79" s="10">
        <f t="shared" si="5"/>
        <v>960</v>
      </c>
      <c r="G79" s="8">
        <f t="shared" si="6"/>
        <v>6.0443775942622881E-2</v>
      </c>
      <c r="H79" s="11">
        <v>138.55099999999999</v>
      </c>
      <c r="I79" s="11">
        <v>143.053</v>
      </c>
      <c r="J79" s="12">
        <f t="shared" si="7"/>
        <v>1.0324934500653189</v>
      </c>
      <c r="K79" s="13">
        <f t="shared" si="8"/>
        <v>1238.9921400783826</v>
      </c>
      <c r="L79" s="13">
        <f t="shared" si="9"/>
        <v>991.19371206270614</v>
      </c>
      <c r="M79" s="6" t="s">
        <v>254</v>
      </c>
    </row>
    <row r="80" spans="1:13" s="8" customFormat="1" ht="15" x14ac:dyDescent="0.25">
      <c r="A80" s="8" t="s">
        <v>188</v>
      </c>
      <c r="B80" s="8" t="s">
        <v>58</v>
      </c>
      <c r="C80" s="9" t="s">
        <v>32</v>
      </c>
      <c r="D80" s="8">
        <v>3.2</v>
      </c>
      <c r="E80" s="8">
        <v>705</v>
      </c>
      <c r="F80" s="10">
        <f t="shared" si="5"/>
        <v>2256</v>
      </c>
      <c r="G80" s="8">
        <f t="shared" si="6"/>
        <v>0.14204287346516378</v>
      </c>
      <c r="H80" s="11">
        <v>138.55099999999999</v>
      </c>
      <c r="I80" s="11">
        <v>143.053</v>
      </c>
      <c r="J80" s="12">
        <f t="shared" si="7"/>
        <v>1.0324934500653189</v>
      </c>
      <c r="K80" s="13">
        <f t="shared" si="8"/>
        <v>727.90788229604982</v>
      </c>
      <c r="L80" s="13">
        <f t="shared" si="9"/>
        <v>2329.3052233473595</v>
      </c>
      <c r="M80" s="6" t="s">
        <v>254</v>
      </c>
    </row>
    <row r="81" spans="1:13" s="8" customFormat="1" ht="15" x14ac:dyDescent="0.25">
      <c r="A81" s="8" t="s">
        <v>181</v>
      </c>
      <c r="B81" s="8" t="s">
        <v>182</v>
      </c>
      <c r="C81" s="9" t="s">
        <v>32</v>
      </c>
      <c r="D81" s="8">
        <v>2</v>
      </c>
      <c r="E81" s="10">
        <v>168</v>
      </c>
      <c r="F81" s="10">
        <f t="shared" si="5"/>
        <v>336</v>
      </c>
      <c r="G81" s="8">
        <f t="shared" si="6"/>
        <v>2.1155321579918007E-2</v>
      </c>
      <c r="H81" s="11">
        <v>138.55099999999999</v>
      </c>
      <c r="I81" s="11">
        <v>143.053</v>
      </c>
      <c r="J81" s="12">
        <f t="shared" si="7"/>
        <v>1.0324934500653189</v>
      </c>
      <c r="K81" s="13">
        <f t="shared" si="8"/>
        <v>173.45889961097356</v>
      </c>
      <c r="L81" s="13">
        <f t="shared" si="9"/>
        <v>346.91779922194712</v>
      </c>
      <c r="M81" s="6" t="s">
        <v>254</v>
      </c>
    </row>
    <row r="82" spans="1:13" s="8" customFormat="1" ht="15" x14ac:dyDescent="0.25">
      <c r="A82" s="8" t="s">
        <v>183</v>
      </c>
      <c r="B82" s="8" t="s">
        <v>57</v>
      </c>
      <c r="C82" s="9" t="s">
        <v>32</v>
      </c>
      <c r="D82" s="8">
        <v>2</v>
      </c>
      <c r="E82" s="8">
        <v>133</v>
      </c>
      <c r="F82" s="10">
        <f t="shared" si="5"/>
        <v>266</v>
      </c>
      <c r="G82" s="8">
        <f t="shared" si="6"/>
        <v>1.6747962917435091E-2</v>
      </c>
      <c r="H82" s="11">
        <v>138.55099999999999</v>
      </c>
      <c r="I82" s="11">
        <v>143.053</v>
      </c>
      <c r="J82" s="12">
        <f t="shared" si="7"/>
        <v>1.0324934500653189</v>
      </c>
      <c r="K82" s="13">
        <f t="shared" si="8"/>
        <v>137.3216288586874</v>
      </c>
      <c r="L82" s="13">
        <f t="shared" si="9"/>
        <v>274.64325771737481</v>
      </c>
      <c r="M82" s="6" t="s">
        <v>254</v>
      </c>
    </row>
    <row r="83" spans="1:13" s="8" customFormat="1" ht="15" x14ac:dyDescent="0.25">
      <c r="A83" s="8" t="s">
        <v>206</v>
      </c>
      <c r="B83" s="8" t="s">
        <v>53</v>
      </c>
      <c r="C83" s="9" t="s">
        <v>32</v>
      </c>
      <c r="D83" s="8">
        <v>7</v>
      </c>
      <c r="E83" s="8">
        <v>1812</v>
      </c>
      <c r="F83" s="10">
        <f t="shared" si="5"/>
        <v>12684</v>
      </c>
      <c r="G83" s="8">
        <f t="shared" si="6"/>
        <v>0.79861338964190476</v>
      </c>
      <c r="H83" s="11">
        <v>138.55099999999999</v>
      </c>
      <c r="I83" s="11">
        <v>143.053</v>
      </c>
      <c r="J83" s="12">
        <f t="shared" si="7"/>
        <v>1.0324934500653189</v>
      </c>
      <c r="K83" s="13">
        <f t="shared" si="8"/>
        <v>1870.8781315183578</v>
      </c>
      <c r="L83" s="13">
        <f t="shared" si="9"/>
        <v>13096.146920628504</v>
      </c>
      <c r="M83" s="6" t="s">
        <v>243</v>
      </c>
    </row>
    <row r="84" spans="1:13" s="8" customFormat="1" ht="15" x14ac:dyDescent="0.25">
      <c r="A84" s="8" t="s">
        <v>205</v>
      </c>
      <c r="B84" s="8" t="s">
        <v>52</v>
      </c>
      <c r="C84" s="9" t="s">
        <v>32</v>
      </c>
      <c r="D84" s="8">
        <v>80</v>
      </c>
      <c r="E84" s="8">
        <v>51</v>
      </c>
      <c r="F84" s="10">
        <f t="shared" si="5"/>
        <v>4080</v>
      </c>
      <c r="G84" s="8">
        <f t="shared" si="6"/>
        <v>0.25688604775614726</v>
      </c>
      <c r="H84" s="11">
        <v>138.55099999999999</v>
      </c>
      <c r="I84" s="11">
        <v>143.053</v>
      </c>
      <c r="J84" s="12">
        <f t="shared" si="7"/>
        <v>1.0324934500653189</v>
      </c>
      <c r="K84" s="13">
        <f t="shared" si="8"/>
        <v>52.657165953331265</v>
      </c>
      <c r="L84" s="13">
        <f t="shared" si="9"/>
        <v>4212.5732762665011</v>
      </c>
      <c r="M84" s="6" t="s">
        <v>243</v>
      </c>
    </row>
    <row r="85" spans="1:13" s="8" customFormat="1" ht="15" x14ac:dyDescent="0.25">
      <c r="A85" s="8" t="s">
        <v>201</v>
      </c>
      <c r="B85" s="8" t="s">
        <v>202</v>
      </c>
      <c r="C85" s="9" t="s">
        <v>32</v>
      </c>
      <c r="D85" s="8">
        <v>85</v>
      </c>
      <c r="E85" s="8">
        <v>7.74</v>
      </c>
      <c r="F85" s="10">
        <f t="shared" si="5"/>
        <v>657.9</v>
      </c>
      <c r="G85" s="8">
        <f t="shared" si="6"/>
        <v>4.1422875200678742E-2</v>
      </c>
      <c r="H85" s="11">
        <v>138.55099999999999</v>
      </c>
      <c r="I85" s="11">
        <v>143.053</v>
      </c>
      <c r="J85" s="12">
        <f t="shared" si="7"/>
        <v>1.0324934500653189</v>
      </c>
      <c r="K85" s="13">
        <f t="shared" si="8"/>
        <v>7.9914993035055684</v>
      </c>
      <c r="L85" s="13">
        <f t="shared" si="9"/>
        <v>679.27744079797333</v>
      </c>
      <c r="M85" s="6" t="s">
        <v>243</v>
      </c>
    </row>
    <row r="86" spans="1:13" s="8" customFormat="1" ht="15" x14ac:dyDescent="0.25">
      <c r="A86" s="8" t="s">
        <v>199</v>
      </c>
      <c r="B86" s="8" t="s">
        <v>200</v>
      </c>
      <c r="C86" s="9" t="s">
        <v>32</v>
      </c>
      <c r="D86" s="8">
        <v>170</v>
      </c>
      <c r="E86" s="8">
        <v>5.57</v>
      </c>
      <c r="F86" s="10">
        <f t="shared" si="5"/>
        <v>946.90000000000009</v>
      </c>
      <c r="G86" s="8">
        <f t="shared" si="6"/>
        <v>5.9618970250072512E-2</v>
      </c>
      <c r="H86" s="11">
        <v>138.55099999999999</v>
      </c>
      <c r="I86" s="11">
        <v>143.053</v>
      </c>
      <c r="J86" s="12">
        <f t="shared" si="7"/>
        <v>1.0324934500653189</v>
      </c>
      <c r="K86" s="13">
        <f t="shared" si="8"/>
        <v>5.7509885168638268</v>
      </c>
      <c r="L86" s="13">
        <f t="shared" si="9"/>
        <v>977.66804786685054</v>
      </c>
      <c r="M86" s="6" t="s">
        <v>243</v>
      </c>
    </row>
    <row r="87" spans="1:13" s="8" customFormat="1" ht="15" x14ac:dyDescent="0.25">
      <c r="A87" s="14" t="s">
        <v>60</v>
      </c>
      <c r="B87" s="14"/>
      <c r="C87" s="15"/>
      <c r="D87" s="14"/>
      <c r="E87" s="14"/>
      <c r="F87" s="16">
        <f>SUM(F11:F86)</f>
        <v>1216911.6670644991</v>
      </c>
      <c r="G87" s="14">
        <f t="shared" si="6"/>
        <v>76.619516818760701</v>
      </c>
      <c r="H87" s="17"/>
      <c r="I87" s="17"/>
      <c r="J87" s="17"/>
      <c r="K87" s="17"/>
      <c r="L87" s="16">
        <f>SUM(L11:L86)</f>
        <v>1224989.5459280808</v>
      </c>
      <c r="M87" s="6"/>
    </row>
    <row r="88" spans="1:13" s="8" customFormat="1" ht="15" x14ac:dyDescent="0.25">
      <c r="A88" s="18"/>
      <c r="B88" s="18"/>
      <c r="C88" s="19"/>
      <c r="D88" s="18"/>
      <c r="E88" s="18"/>
      <c r="F88" s="20"/>
      <c r="G88" s="18"/>
      <c r="M88" s="6"/>
    </row>
    <row r="89" spans="1:13" s="8" customFormat="1" x14ac:dyDescent="0.25">
      <c r="B89" s="5" t="s">
        <v>61</v>
      </c>
      <c r="C89" s="9"/>
      <c r="F89" s="10"/>
      <c r="G89" s="8">
        <f t="shared" ref="G89:G100" si="10">F89/$F$114*100</f>
        <v>0</v>
      </c>
      <c r="M89" s="6"/>
    </row>
    <row r="90" spans="1:13" s="8" customFormat="1" ht="15" x14ac:dyDescent="0.25">
      <c r="A90" s="8" t="s">
        <v>225</v>
      </c>
      <c r="B90" s="8" t="s">
        <v>62</v>
      </c>
      <c r="C90" s="8" t="s">
        <v>63</v>
      </c>
      <c r="D90" s="8">
        <v>0.03</v>
      </c>
      <c r="E90" s="10">
        <v>289687.73</v>
      </c>
      <c r="F90" s="10">
        <f t="shared" ref="F90:F99" si="11">E90*D90</f>
        <v>8690.6318999999985</v>
      </c>
      <c r="G90" s="8">
        <f t="shared" si="10"/>
        <v>0.54718188267021972</v>
      </c>
      <c r="H90" s="11">
        <v>100</v>
      </c>
      <c r="I90" s="11">
        <v>100</v>
      </c>
      <c r="J90" s="12">
        <f t="shared" ref="J90:J99" si="12">I90/H90</f>
        <v>1</v>
      </c>
      <c r="K90" s="13">
        <f t="shared" ref="K90:K99" si="13">J90*E90</f>
        <v>289687.73</v>
      </c>
      <c r="L90" s="13">
        <f t="shared" ref="L90:L99" si="14">K90*D90</f>
        <v>8690.6318999999985</v>
      </c>
      <c r="M90" s="6" t="s">
        <v>250</v>
      </c>
    </row>
    <row r="91" spans="1:13" s="8" customFormat="1" ht="15" x14ac:dyDescent="0.25">
      <c r="A91" s="8" t="s">
        <v>210</v>
      </c>
      <c r="B91" s="8" t="s">
        <v>64</v>
      </c>
      <c r="C91" s="9" t="s">
        <v>65</v>
      </c>
      <c r="D91" s="8">
        <v>715.99085000000002</v>
      </c>
      <c r="E91" s="10">
        <v>288.17</v>
      </c>
      <c r="F91" s="10">
        <f t="shared" si="11"/>
        <v>206327.08324450001</v>
      </c>
      <c r="G91" s="8">
        <f t="shared" si="10"/>
        <v>12.99082082346402</v>
      </c>
      <c r="H91" s="11">
        <v>100</v>
      </c>
      <c r="I91" s="11">
        <v>100</v>
      </c>
      <c r="J91" s="12">
        <f t="shared" si="12"/>
        <v>1</v>
      </c>
      <c r="K91" s="13">
        <f t="shared" si="13"/>
        <v>288.17</v>
      </c>
      <c r="L91" s="13">
        <f t="shared" si="14"/>
        <v>206327.08324450001</v>
      </c>
      <c r="M91" s="6" t="s">
        <v>61</v>
      </c>
    </row>
    <row r="92" spans="1:13" s="8" customFormat="1" ht="15" x14ac:dyDescent="0.25">
      <c r="A92" s="8" t="s">
        <v>211</v>
      </c>
      <c r="B92" s="8" t="s">
        <v>212</v>
      </c>
      <c r="C92" s="9" t="s">
        <v>65</v>
      </c>
      <c r="D92" s="8">
        <v>35.673900000000003</v>
      </c>
      <c r="E92" s="10">
        <v>288.17</v>
      </c>
      <c r="F92" s="10">
        <f t="shared" si="11"/>
        <v>10280.147763000001</v>
      </c>
      <c r="G92" s="8">
        <f t="shared" si="10"/>
        <v>0.6472614042123207</v>
      </c>
      <c r="H92" s="11">
        <v>100</v>
      </c>
      <c r="I92" s="11">
        <v>100</v>
      </c>
      <c r="J92" s="12">
        <f t="shared" si="12"/>
        <v>1</v>
      </c>
      <c r="K92" s="13">
        <f t="shared" si="13"/>
        <v>288.17</v>
      </c>
      <c r="L92" s="13">
        <f t="shared" si="14"/>
        <v>10280.147763000001</v>
      </c>
      <c r="M92" s="6" t="s">
        <v>61</v>
      </c>
    </row>
    <row r="93" spans="1:13" s="8" customFormat="1" ht="15" x14ac:dyDescent="0.25">
      <c r="A93" s="8" t="s">
        <v>213</v>
      </c>
      <c r="B93" s="8" t="s">
        <v>67</v>
      </c>
      <c r="C93" s="9" t="s">
        <v>65</v>
      </c>
      <c r="D93" s="8">
        <v>5.3285</v>
      </c>
      <c r="E93" s="10">
        <v>288.17</v>
      </c>
      <c r="F93" s="10">
        <f t="shared" si="11"/>
        <v>1535.5138450000002</v>
      </c>
      <c r="G93" s="8">
        <f t="shared" si="10"/>
        <v>9.6679432087474343E-2</v>
      </c>
      <c r="H93" s="11">
        <v>100</v>
      </c>
      <c r="I93" s="11">
        <v>100</v>
      </c>
      <c r="J93" s="12">
        <f t="shared" si="12"/>
        <v>1</v>
      </c>
      <c r="K93" s="13">
        <f t="shared" si="13"/>
        <v>288.17</v>
      </c>
      <c r="L93" s="13">
        <f t="shared" si="14"/>
        <v>1535.5138450000002</v>
      </c>
      <c r="M93" s="6" t="s">
        <v>61</v>
      </c>
    </row>
    <row r="94" spans="1:13" s="8" customFormat="1" ht="15" x14ac:dyDescent="0.25">
      <c r="A94" s="8" t="s">
        <v>214</v>
      </c>
      <c r="B94" s="8" t="s">
        <v>215</v>
      </c>
      <c r="C94" s="9" t="s">
        <v>65</v>
      </c>
      <c r="D94" s="8">
        <v>99.678309999999996</v>
      </c>
      <c r="E94" s="8">
        <v>400.57</v>
      </c>
      <c r="F94" s="10">
        <f t="shared" si="11"/>
        <v>39928.140636699995</v>
      </c>
      <c r="G94" s="8">
        <f t="shared" si="10"/>
        <v>2.5139662358856567</v>
      </c>
      <c r="H94" s="11">
        <v>100</v>
      </c>
      <c r="I94" s="11">
        <v>100</v>
      </c>
      <c r="J94" s="12">
        <f t="shared" si="12"/>
        <v>1</v>
      </c>
      <c r="K94" s="13">
        <f t="shared" si="13"/>
        <v>400.57</v>
      </c>
      <c r="L94" s="13">
        <f t="shared" si="14"/>
        <v>39928.140636699995</v>
      </c>
      <c r="M94" s="6" t="s">
        <v>61</v>
      </c>
    </row>
    <row r="95" spans="1:13" s="8" customFormat="1" ht="15" x14ac:dyDescent="0.25">
      <c r="A95" s="8" t="s">
        <v>216</v>
      </c>
      <c r="B95" s="8" t="s">
        <v>217</v>
      </c>
      <c r="C95" s="9" t="s">
        <v>65</v>
      </c>
      <c r="D95" s="8">
        <v>1.472</v>
      </c>
      <c r="E95" s="8">
        <v>400.57</v>
      </c>
      <c r="F95" s="10">
        <f t="shared" si="11"/>
        <v>589.63904000000002</v>
      </c>
      <c r="G95" s="8">
        <f t="shared" si="10"/>
        <v>3.712501043831589E-2</v>
      </c>
      <c r="H95" s="11">
        <v>100</v>
      </c>
      <c r="I95" s="11">
        <v>100</v>
      </c>
      <c r="J95" s="12">
        <f t="shared" si="12"/>
        <v>1</v>
      </c>
      <c r="K95" s="13">
        <f t="shared" si="13"/>
        <v>400.57</v>
      </c>
      <c r="L95" s="13">
        <f t="shared" si="14"/>
        <v>589.63904000000002</v>
      </c>
      <c r="M95" s="6" t="s">
        <v>61</v>
      </c>
    </row>
    <row r="96" spans="1:13" s="8" customFormat="1" ht="15" x14ac:dyDescent="0.25">
      <c r="A96" s="8" t="s">
        <v>218</v>
      </c>
      <c r="B96" s="8" t="s">
        <v>219</v>
      </c>
      <c r="C96" s="9" t="s">
        <v>65</v>
      </c>
      <c r="D96" s="8">
        <v>3.8565</v>
      </c>
      <c r="E96" s="8">
        <v>920.25</v>
      </c>
      <c r="F96" s="10">
        <f t="shared" si="11"/>
        <v>3548.944125</v>
      </c>
      <c r="G96" s="8">
        <f t="shared" si="10"/>
        <v>0.22344956617123732</v>
      </c>
      <c r="H96" s="11">
        <v>100</v>
      </c>
      <c r="I96" s="11">
        <v>100</v>
      </c>
      <c r="J96" s="12">
        <f t="shared" si="12"/>
        <v>1</v>
      </c>
      <c r="K96" s="13">
        <f t="shared" si="13"/>
        <v>920.25</v>
      </c>
      <c r="L96" s="13">
        <f t="shared" si="14"/>
        <v>3548.944125</v>
      </c>
      <c r="M96" s="6" t="s">
        <v>61</v>
      </c>
    </row>
    <row r="97" spans="1:13" s="8" customFormat="1" ht="15" x14ac:dyDescent="0.25">
      <c r="A97" s="8" t="s">
        <v>220</v>
      </c>
      <c r="B97" s="8" t="s">
        <v>221</v>
      </c>
      <c r="C97" s="9" t="s">
        <v>65</v>
      </c>
      <c r="D97" s="8">
        <v>3.073</v>
      </c>
      <c r="E97" s="8">
        <v>400.57</v>
      </c>
      <c r="F97" s="10">
        <f t="shared" si="11"/>
        <v>1230.9516100000001</v>
      </c>
      <c r="G97" s="8">
        <f t="shared" si="10"/>
        <v>7.7503503449011371E-2</v>
      </c>
      <c r="H97" s="11">
        <v>100</v>
      </c>
      <c r="I97" s="11">
        <v>100</v>
      </c>
      <c r="J97" s="12">
        <f t="shared" si="12"/>
        <v>1</v>
      </c>
      <c r="K97" s="13">
        <f t="shared" si="13"/>
        <v>400.57</v>
      </c>
      <c r="L97" s="13">
        <f t="shared" si="14"/>
        <v>1230.9516100000001</v>
      </c>
      <c r="M97" s="6" t="s">
        <v>61</v>
      </c>
    </row>
    <row r="98" spans="1:13" s="8" customFormat="1" ht="15" x14ac:dyDescent="0.25">
      <c r="A98" s="8" t="s">
        <v>222</v>
      </c>
      <c r="B98" s="8" t="s">
        <v>223</v>
      </c>
      <c r="C98" s="9" t="s">
        <v>65</v>
      </c>
      <c r="D98" s="8">
        <v>1.5410900000000001</v>
      </c>
      <c r="E98" s="8">
        <v>400.57</v>
      </c>
      <c r="F98" s="10">
        <f t="shared" si="11"/>
        <v>617.31442130000005</v>
      </c>
      <c r="G98" s="8">
        <f t="shared" si="10"/>
        <v>3.8867515174174069E-2</v>
      </c>
      <c r="H98" s="11">
        <v>100</v>
      </c>
      <c r="I98" s="11">
        <v>100</v>
      </c>
      <c r="J98" s="12">
        <f t="shared" si="12"/>
        <v>1</v>
      </c>
      <c r="K98" s="13">
        <f t="shared" si="13"/>
        <v>400.57</v>
      </c>
      <c r="L98" s="13">
        <f t="shared" si="14"/>
        <v>617.31442130000005</v>
      </c>
      <c r="M98" s="6" t="s">
        <v>61</v>
      </c>
    </row>
    <row r="99" spans="1:13" s="8" customFormat="1" ht="15" x14ac:dyDescent="0.25">
      <c r="A99" s="8" t="s">
        <v>224</v>
      </c>
      <c r="B99" s="8" t="s">
        <v>66</v>
      </c>
      <c r="C99" s="9" t="s">
        <v>65</v>
      </c>
      <c r="D99" s="8">
        <v>0.12767999999999999</v>
      </c>
      <c r="E99" s="8">
        <v>400.57</v>
      </c>
      <c r="F99" s="10">
        <f t="shared" si="11"/>
        <v>51.144777599999998</v>
      </c>
      <c r="G99" s="8">
        <f t="shared" si="10"/>
        <v>3.2201911228017474E-3</v>
      </c>
      <c r="H99" s="11">
        <v>100</v>
      </c>
      <c r="I99" s="11">
        <v>100</v>
      </c>
      <c r="J99" s="12">
        <f t="shared" si="12"/>
        <v>1</v>
      </c>
      <c r="K99" s="13">
        <f t="shared" si="13"/>
        <v>400.57</v>
      </c>
      <c r="L99" s="13">
        <f t="shared" si="14"/>
        <v>51.144777599999998</v>
      </c>
      <c r="M99" s="6" t="s">
        <v>61</v>
      </c>
    </row>
    <row r="100" spans="1:13" s="8" customFormat="1" ht="15" x14ac:dyDescent="0.25">
      <c r="A100" s="14" t="s">
        <v>68</v>
      </c>
      <c r="B100" s="14"/>
      <c r="C100" s="15"/>
      <c r="D100" s="14"/>
      <c r="E100" s="14"/>
      <c r="F100" s="16">
        <f>SUM(F90:F99)</f>
        <v>272799.51136309997</v>
      </c>
      <c r="G100" s="14">
        <f t="shared" si="10"/>
        <v>17.176075564675227</v>
      </c>
      <c r="H100" s="17"/>
      <c r="I100" s="17"/>
      <c r="J100" s="17"/>
      <c r="K100" s="17"/>
      <c r="L100" s="16">
        <f>SUM(L90:L99)</f>
        <v>272799.51136309997</v>
      </c>
      <c r="M100" s="6"/>
    </row>
    <row r="101" spans="1:13" s="8" customFormat="1" x14ac:dyDescent="0.25">
      <c r="C101" s="9"/>
      <c r="F101" s="10"/>
      <c r="M101" s="6"/>
    </row>
    <row r="102" spans="1:13" s="8" customFormat="1" x14ac:dyDescent="0.25">
      <c r="B102" s="5" t="s">
        <v>69</v>
      </c>
      <c r="C102" s="9"/>
      <c r="F102" s="10"/>
      <c r="G102" s="8">
        <f>F102/$F$114*100</f>
        <v>0</v>
      </c>
      <c r="M102" s="6"/>
    </row>
    <row r="103" spans="1:13" s="8" customFormat="1" ht="15" x14ac:dyDescent="0.25">
      <c r="A103" s="8" t="s">
        <v>226</v>
      </c>
      <c r="B103" s="8" t="s">
        <v>79</v>
      </c>
      <c r="C103" s="9" t="s">
        <v>70</v>
      </c>
      <c r="D103" s="8">
        <v>158.10489999999999</v>
      </c>
      <c r="E103" s="8">
        <v>449.04</v>
      </c>
      <c r="F103" s="10">
        <f t="shared" ref="F103:F111" si="15">E103*D103</f>
        <v>70995.424295999997</v>
      </c>
      <c r="G103" s="8">
        <f>F103/$F$114*100</f>
        <v>4.4700328323946543</v>
      </c>
      <c r="H103" s="11">
        <v>128.35300000000001</v>
      </c>
      <c r="I103" s="11">
        <v>132.21700000000001</v>
      </c>
      <c r="J103" s="21">
        <f t="shared" ref="J103:J111" si="16">I103/H103</f>
        <v>1.0301044774956565</v>
      </c>
      <c r="K103" s="13">
        <f t="shared" ref="K103:K111" si="17">J103*E103</f>
        <v>462.55811457464961</v>
      </c>
      <c r="L103" s="13">
        <f t="shared" ref="L103:L111" si="18">K103*D103</f>
        <v>73132.704449013516</v>
      </c>
      <c r="M103" s="6" t="s">
        <v>71</v>
      </c>
    </row>
    <row r="104" spans="1:13" s="8" customFormat="1" ht="15" x14ac:dyDescent="0.25">
      <c r="A104" s="8" t="s">
        <v>227</v>
      </c>
      <c r="B104" s="8" t="s">
        <v>76</v>
      </c>
      <c r="C104" s="9" t="s">
        <v>70</v>
      </c>
      <c r="D104" s="8">
        <v>2.5440800000000001</v>
      </c>
      <c r="E104" s="8">
        <v>392.51</v>
      </c>
      <c r="F104" s="10">
        <f t="shared" si="15"/>
        <v>998.57684080000001</v>
      </c>
      <c r="G104" s="8">
        <f>F104/$F$114*100</f>
        <v>6.2872661277924374E-2</v>
      </c>
      <c r="H104" s="11">
        <v>128.35300000000001</v>
      </c>
      <c r="I104" s="11">
        <v>132.21700000000001</v>
      </c>
      <c r="J104" s="21">
        <f t="shared" si="16"/>
        <v>1.0301044774956565</v>
      </c>
      <c r="K104" s="13">
        <f t="shared" si="17"/>
        <v>404.32630846182013</v>
      </c>
      <c r="L104" s="13">
        <f t="shared" si="18"/>
        <v>1028.6384748315475</v>
      </c>
      <c r="M104" s="6" t="s">
        <v>71</v>
      </c>
    </row>
    <row r="105" spans="1:13" s="8" customFormat="1" ht="15" x14ac:dyDescent="0.25">
      <c r="A105" s="8" t="s">
        <v>228</v>
      </c>
      <c r="B105" s="8" t="s">
        <v>77</v>
      </c>
      <c r="C105" s="9" t="s">
        <v>70</v>
      </c>
      <c r="D105" s="8">
        <v>4.2398300000000004</v>
      </c>
      <c r="E105" s="8">
        <v>444.83</v>
      </c>
      <c r="F105" s="10">
        <f t="shared" si="15"/>
        <v>1886.0035789000001</v>
      </c>
      <c r="G105" s="8">
        <f>F105/$F$114*100</f>
        <v>0.11874706015626718</v>
      </c>
      <c r="H105" s="11">
        <v>128.35300000000001</v>
      </c>
      <c r="I105" s="11">
        <v>132.21700000000001</v>
      </c>
      <c r="J105" s="21">
        <f t="shared" si="16"/>
        <v>1.0301044774956565</v>
      </c>
      <c r="K105" s="13">
        <f t="shared" si="17"/>
        <v>458.22137472439283</v>
      </c>
      <c r="L105" s="13">
        <f t="shared" si="18"/>
        <v>1942.7807311977226</v>
      </c>
      <c r="M105" s="6" t="s">
        <v>71</v>
      </c>
    </row>
    <row r="106" spans="1:13" s="8" customFormat="1" ht="15" x14ac:dyDescent="0.25">
      <c r="A106" s="8" t="s">
        <v>229</v>
      </c>
      <c r="B106" s="8" t="s">
        <v>230</v>
      </c>
      <c r="C106" s="9" t="s">
        <v>82</v>
      </c>
      <c r="D106" s="8">
        <v>2.6</v>
      </c>
      <c r="E106" s="8">
        <v>403.64</v>
      </c>
      <c r="F106" s="10">
        <f t="shared" si="15"/>
        <v>1049.4639999999999</v>
      </c>
      <c r="G106" s="8">
        <f t="shared" ref="G106:G109" si="19">F106/$F$114*100</f>
        <v>6.6076632162342469E-2</v>
      </c>
      <c r="H106" s="11">
        <v>123.81100000000001</v>
      </c>
      <c r="I106" s="11">
        <v>126.873</v>
      </c>
      <c r="J106" s="21">
        <f t="shared" si="16"/>
        <v>1.0247312435890188</v>
      </c>
      <c r="K106" s="13">
        <f t="shared" si="17"/>
        <v>413.62251916227154</v>
      </c>
      <c r="L106" s="13">
        <f t="shared" si="18"/>
        <v>1075.418549821906</v>
      </c>
      <c r="M106" s="6" t="s">
        <v>78</v>
      </c>
    </row>
    <row r="107" spans="1:13" s="8" customFormat="1" ht="15" x14ac:dyDescent="0.25">
      <c r="A107" s="8" t="s">
        <v>231</v>
      </c>
      <c r="B107" s="8" t="s">
        <v>232</v>
      </c>
      <c r="C107" s="9" t="s">
        <v>70</v>
      </c>
      <c r="D107" s="8">
        <v>1.264</v>
      </c>
      <c r="E107" s="8">
        <v>75.12</v>
      </c>
      <c r="F107" s="10">
        <f t="shared" si="15"/>
        <v>94.95168000000001</v>
      </c>
      <c r="G107" s="8">
        <f t="shared" si="19"/>
        <v>5.9783729909329451E-3</v>
      </c>
      <c r="H107" s="11">
        <v>128.35300000000001</v>
      </c>
      <c r="I107" s="11">
        <v>132.21700000000001</v>
      </c>
      <c r="J107" s="21">
        <f t="shared" si="16"/>
        <v>1.0301044774956565</v>
      </c>
      <c r="K107" s="13">
        <f t="shared" si="17"/>
        <v>77.381448349473715</v>
      </c>
      <c r="L107" s="13">
        <f t="shared" si="18"/>
        <v>97.810150713734771</v>
      </c>
      <c r="M107" s="6" t="s">
        <v>71</v>
      </c>
    </row>
    <row r="108" spans="1:13" s="8" customFormat="1" ht="15" x14ac:dyDescent="0.25">
      <c r="A108" s="8" t="s">
        <v>233</v>
      </c>
      <c r="B108" s="8" t="s">
        <v>80</v>
      </c>
      <c r="C108" s="9" t="s">
        <v>81</v>
      </c>
      <c r="D108" s="8">
        <v>329.42676999999998</v>
      </c>
      <c r="E108" s="8">
        <v>67.33</v>
      </c>
      <c r="F108" s="10">
        <f t="shared" si="15"/>
        <v>22180.304424099999</v>
      </c>
      <c r="G108" s="8">
        <f t="shared" si="19"/>
        <v>1.3965222405723619</v>
      </c>
      <c r="H108" s="11">
        <v>128.35300000000001</v>
      </c>
      <c r="I108" s="11">
        <v>132.21700000000001</v>
      </c>
      <c r="J108" s="21">
        <f t="shared" si="16"/>
        <v>1.0301044774956565</v>
      </c>
      <c r="K108" s="13">
        <f t="shared" si="17"/>
        <v>69.356934469782544</v>
      </c>
      <c r="L108" s="13">
        <f t="shared" si="18"/>
        <v>22848.030899482124</v>
      </c>
      <c r="M108" s="6" t="s">
        <v>71</v>
      </c>
    </row>
    <row r="109" spans="1:13" s="8" customFormat="1" ht="15" x14ac:dyDescent="0.25">
      <c r="A109" s="8" t="s">
        <v>234</v>
      </c>
      <c r="B109" s="8" t="s">
        <v>73</v>
      </c>
      <c r="C109" s="9" t="s">
        <v>70</v>
      </c>
      <c r="D109" s="8">
        <v>88.247140000000002</v>
      </c>
      <c r="E109" s="8">
        <v>5.38</v>
      </c>
      <c r="F109" s="10">
        <f t="shared" si="15"/>
        <v>474.76961319999998</v>
      </c>
      <c r="G109" s="8">
        <f t="shared" si="19"/>
        <v>2.9892570963152634E-2</v>
      </c>
      <c r="H109" s="11">
        <v>128.35300000000001</v>
      </c>
      <c r="I109" s="11">
        <v>132.21700000000001</v>
      </c>
      <c r="J109" s="21">
        <f t="shared" si="16"/>
        <v>1.0301044774956565</v>
      </c>
      <c r="K109" s="13">
        <f t="shared" si="17"/>
        <v>5.5419620889266321</v>
      </c>
      <c r="L109" s="13">
        <f t="shared" si="18"/>
        <v>489.06230433620095</v>
      </c>
      <c r="M109" s="6" t="s">
        <v>71</v>
      </c>
    </row>
    <row r="110" spans="1:13" s="8" customFormat="1" ht="15" x14ac:dyDescent="0.25">
      <c r="A110" s="8" t="s">
        <v>235</v>
      </c>
      <c r="B110" s="8" t="s">
        <v>74</v>
      </c>
      <c r="C110" s="9" t="s">
        <v>70</v>
      </c>
      <c r="D110" s="8">
        <v>11.776</v>
      </c>
      <c r="E110" s="8">
        <v>6.44</v>
      </c>
      <c r="F110" s="10">
        <f t="shared" si="15"/>
        <v>75.837440000000001</v>
      </c>
      <c r="G110" s="8">
        <f>F110/$F$114*100</f>
        <v>4.7748971160646945E-3</v>
      </c>
      <c r="H110" s="11">
        <v>130.84100000000001</v>
      </c>
      <c r="I110" s="11">
        <v>135.51</v>
      </c>
      <c r="J110" s="21">
        <f t="shared" si="16"/>
        <v>1.0356845331356377</v>
      </c>
      <c r="K110" s="13">
        <f t="shared" si="17"/>
        <v>6.6698083933935068</v>
      </c>
      <c r="L110" s="13">
        <f t="shared" si="18"/>
        <v>78.543663640601935</v>
      </c>
      <c r="M110" s="6" t="s">
        <v>75</v>
      </c>
    </row>
    <row r="111" spans="1:13" s="8" customFormat="1" ht="15" x14ac:dyDescent="0.25">
      <c r="A111" s="8" t="s">
        <v>236</v>
      </c>
      <c r="B111" s="8" t="s">
        <v>237</v>
      </c>
      <c r="C111" s="9" t="s">
        <v>82</v>
      </c>
      <c r="D111" s="8">
        <v>20.02928</v>
      </c>
      <c r="E111" s="8">
        <v>39.26</v>
      </c>
      <c r="F111" s="10">
        <f t="shared" si="15"/>
        <v>786.34953279999991</v>
      </c>
      <c r="G111" s="8">
        <f>F111/$F$114*100</f>
        <v>4.9510348930363934E-2</v>
      </c>
      <c r="H111" s="11">
        <v>128.35300000000001</v>
      </c>
      <c r="I111" s="11">
        <v>132.21700000000001</v>
      </c>
      <c r="J111" s="21">
        <f t="shared" si="16"/>
        <v>1.0301044774956565</v>
      </c>
      <c r="K111" s="13">
        <f t="shared" si="17"/>
        <v>40.44190178647947</v>
      </c>
      <c r="L111" s="13">
        <f t="shared" si="18"/>
        <v>810.0221746138975</v>
      </c>
      <c r="M111" s="6" t="s">
        <v>71</v>
      </c>
    </row>
    <row r="112" spans="1:13" s="8" customFormat="1" ht="15" x14ac:dyDescent="0.25">
      <c r="A112" s="18" t="s">
        <v>83</v>
      </c>
      <c r="B112" s="18"/>
      <c r="C112" s="19"/>
      <c r="D112" s="18"/>
      <c r="E112" s="18"/>
      <c r="F112" s="20">
        <f>SUM(F103:F111)</f>
        <v>98541.681405800002</v>
      </c>
      <c r="G112" s="18">
        <f>F112/$F$114*100</f>
        <v>6.2044076165640654</v>
      </c>
      <c r="L112" s="13">
        <f>SUM(L103:L111)</f>
        <v>101503.01139765125</v>
      </c>
      <c r="M112" s="6"/>
    </row>
    <row r="114" spans="1:14" ht="15.75" x14ac:dyDescent="0.25">
      <c r="A114" s="22" t="s">
        <v>84</v>
      </c>
      <c r="B114" s="23"/>
      <c r="C114" s="24"/>
      <c r="D114" s="23"/>
      <c r="E114" s="23"/>
      <c r="F114" s="22">
        <f>F112+F100+F87</f>
        <v>1588252.8598333991</v>
      </c>
      <c r="G114" s="23">
        <f>F114/$F$114*100</f>
        <v>100</v>
      </c>
      <c r="H114" s="25"/>
      <c r="I114" s="25"/>
      <c r="J114" s="25"/>
      <c r="K114" s="25"/>
      <c r="L114" s="22">
        <f>L112+L100+L87</f>
        <v>1599292.068688832</v>
      </c>
      <c r="M114" s="7"/>
      <c r="N114" s="7"/>
    </row>
    <row r="116" spans="1:14" ht="12.75" thickBot="1" x14ac:dyDescent="0.3">
      <c r="A116" s="26">
        <f>+H7</f>
        <v>2147955.16</v>
      </c>
      <c r="B116" s="7" t="s">
        <v>264</v>
      </c>
      <c r="M116" s="7"/>
      <c r="N116" s="7"/>
    </row>
    <row r="117" spans="1:14" ht="15.75" thickBot="1" x14ac:dyDescent="0.3">
      <c r="F117" s="28">
        <f>+L114</f>
        <v>1599292.068688832</v>
      </c>
      <c r="G117" s="29"/>
      <c r="H117" s="30">
        <f>F117/F118</f>
        <v>1.0069505361108502</v>
      </c>
      <c r="M117" s="7"/>
      <c r="N117" s="7"/>
    </row>
    <row r="118" spans="1:14" ht="15.75" thickBot="1" x14ac:dyDescent="0.3">
      <c r="F118" s="28">
        <f>+F114</f>
        <v>1588252.8598333991</v>
      </c>
      <c r="G118" s="31"/>
      <c r="H118" s="32"/>
      <c r="M118" s="7"/>
      <c r="N118" s="7"/>
    </row>
    <row r="119" spans="1:14" ht="12" x14ac:dyDescent="0.25">
      <c r="N119" s="7"/>
    </row>
  </sheetData>
  <autoFilter ref="A10:M112"/>
  <mergeCells count="12">
    <mergeCell ref="A1:O1"/>
    <mergeCell ref="A5:A7"/>
    <mergeCell ref="E5:H5"/>
    <mergeCell ref="J5:K5"/>
    <mergeCell ref="J6:K6"/>
    <mergeCell ref="J7:K7"/>
    <mergeCell ref="L5:M7"/>
    <mergeCell ref="B3:M3"/>
    <mergeCell ref="B4:M4"/>
    <mergeCell ref="C5:D5"/>
    <mergeCell ref="C6:D6"/>
    <mergeCell ref="C7:D7"/>
  </mergeCells>
  <printOptions horizontalCentered="1"/>
  <pageMargins left="0.39370078740157483" right="0.39370078740157483" top="0.92083333333333328" bottom="0.74803149606299213" header="0.17604166666666668" footer="0.31496062992125984"/>
  <pageSetup scale="44" fitToHeight="0" orientation="landscape" r:id="rId1"/>
  <headerFooter>
    <oddHeader xml:space="preserve">&amp;L&amp;G&amp;C&amp;"-,Negrita"&amp;16
&amp;36INSTRUCTIVO PARA EL LLENADO DEL FORMATO AJUSTE DE COSTOS&amp;16
</oddHeader>
    <oddFooter>&amp;R&amp;"Arial,Normal"&amp;8FO-DGOP/DCP-01
Rev.02
P.a.D. 15/12/2021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view="pageLayout" zoomScale="70" zoomScaleNormal="60" zoomScaleSheetLayoutView="50" zoomScalePageLayoutView="70" workbookViewId="0">
      <selection activeCell="K61" sqref="K61"/>
    </sheetView>
  </sheetViews>
  <sheetFormatPr baseColWidth="10" defaultRowHeight="14.25" x14ac:dyDescent="0.2"/>
  <cols>
    <col min="1" max="1" width="17.42578125" style="7" customWidth="1"/>
    <col min="2" max="2" width="64.140625" style="7" customWidth="1"/>
    <col min="3" max="3" width="16.85546875" style="27" customWidth="1"/>
    <col min="4" max="7" width="16.85546875" style="7" customWidth="1"/>
    <col min="8" max="8" width="12.85546875" style="7" customWidth="1"/>
    <col min="9" max="9" width="16.85546875" style="7" customWidth="1"/>
    <col min="10" max="10" width="22.140625" style="7" customWidth="1"/>
    <col min="11" max="12" width="15.7109375" style="7" customWidth="1"/>
    <col min="13" max="13" width="15.7109375" style="6" customWidth="1"/>
    <col min="14" max="14" width="11.42578125" style="4"/>
    <col min="15" max="16384" width="11.42578125" style="7"/>
  </cols>
  <sheetData>
    <row r="1" spans="1:14" ht="24.75" customHeight="1" thickBot="1" x14ac:dyDescent="0.3">
      <c r="A1" s="36" t="s">
        <v>0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  <c r="N1" s="7"/>
    </row>
    <row r="2" spans="1:14" ht="24.75" customHeight="1" thickBot="1" x14ac:dyDescent="0.3">
      <c r="A2" s="36" t="s">
        <v>1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6"/>
      <c r="N2" s="7"/>
    </row>
    <row r="3" spans="1:14" ht="24.75" customHeight="1" thickBot="1" x14ac:dyDescent="0.3">
      <c r="A3" s="70"/>
      <c r="B3" s="37" t="s">
        <v>2</v>
      </c>
      <c r="C3" s="77"/>
      <c r="D3" s="78"/>
      <c r="E3" s="54"/>
      <c r="F3" s="55"/>
      <c r="G3" s="55"/>
      <c r="H3" s="55"/>
      <c r="I3" s="42" t="s">
        <v>3</v>
      </c>
      <c r="J3" s="56"/>
      <c r="K3" s="57"/>
      <c r="L3" s="58"/>
      <c r="M3" s="73"/>
      <c r="N3" s="7"/>
    </row>
    <row r="4" spans="1:14" ht="34.5" customHeight="1" thickBot="1" x14ac:dyDescent="0.3">
      <c r="A4" s="71"/>
      <c r="B4" s="37" t="s">
        <v>268</v>
      </c>
      <c r="C4" s="79"/>
      <c r="D4" s="80"/>
      <c r="E4" s="38" t="s">
        <v>4</v>
      </c>
      <c r="F4" s="39"/>
      <c r="G4" s="40" t="s">
        <v>5</v>
      </c>
      <c r="H4" s="41"/>
      <c r="I4" s="42" t="s">
        <v>6</v>
      </c>
      <c r="J4" s="56"/>
      <c r="K4" s="57"/>
      <c r="L4" s="60"/>
      <c r="M4" s="74"/>
      <c r="N4" s="7"/>
    </row>
    <row r="5" spans="1:14" ht="34.5" customHeight="1" thickBot="1" x14ac:dyDescent="0.3">
      <c r="A5" s="72"/>
      <c r="B5" s="37" t="s">
        <v>269</v>
      </c>
      <c r="C5" s="79"/>
      <c r="D5" s="80"/>
      <c r="E5" s="38" t="s">
        <v>7</v>
      </c>
      <c r="F5" s="39"/>
      <c r="G5" s="42" t="s">
        <v>8</v>
      </c>
      <c r="H5" s="43"/>
      <c r="I5" s="42" t="s">
        <v>9</v>
      </c>
      <c r="J5" s="56"/>
      <c r="K5" s="57"/>
      <c r="L5" s="75"/>
      <c r="M5" s="76"/>
      <c r="N5" s="7"/>
    </row>
    <row r="6" spans="1:14" ht="15" thickBot="1" x14ac:dyDescent="0.25">
      <c r="A6" s="8"/>
      <c r="B6" s="8"/>
      <c r="C6" s="9"/>
      <c r="D6" s="8"/>
      <c r="E6" s="8"/>
      <c r="F6" s="8"/>
      <c r="G6" s="8"/>
      <c r="H6" s="8"/>
      <c r="I6" s="8"/>
      <c r="J6" s="8"/>
    </row>
    <row r="7" spans="1:14" s="18" customFormat="1" ht="51.75" customHeight="1" thickBot="1" x14ac:dyDescent="0.3">
      <c r="A7" s="44" t="s">
        <v>10</v>
      </c>
      <c r="B7" s="45" t="s">
        <v>11</v>
      </c>
      <c r="C7" s="45" t="s">
        <v>12</v>
      </c>
      <c r="D7" s="45" t="s">
        <v>13</v>
      </c>
      <c r="E7" s="45" t="s">
        <v>14</v>
      </c>
      <c r="F7" s="45" t="s">
        <v>3</v>
      </c>
      <c r="G7" s="45" t="s">
        <v>15</v>
      </c>
      <c r="H7" s="46" t="s">
        <v>266</v>
      </c>
      <c r="I7" s="48" t="s">
        <v>265</v>
      </c>
      <c r="J7" s="46" t="s">
        <v>16</v>
      </c>
      <c r="K7" s="46" t="s">
        <v>17</v>
      </c>
      <c r="L7" s="45" t="s">
        <v>3</v>
      </c>
      <c r="M7" s="47" t="s">
        <v>18</v>
      </c>
    </row>
    <row r="8" spans="1:14" ht="17.25" customHeight="1" x14ac:dyDescent="0.25">
      <c r="A8" s="1"/>
      <c r="B8" s="2" t="s">
        <v>19</v>
      </c>
      <c r="C8" s="1"/>
      <c r="D8" s="1"/>
      <c r="E8" s="1"/>
      <c r="F8" s="1"/>
      <c r="G8" s="1"/>
      <c r="H8" s="3"/>
      <c r="I8" s="3"/>
      <c r="J8" s="3"/>
      <c r="K8" s="3"/>
      <c r="L8" s="1"/>
      <c r="N8" s="7"/>
    </row>
    <row r="9" spans="1:14" s="8" customFormat="1" ht="15" x14ac:dyDescent="0.25">
      <c r="C9" s="9"/>
      <c r="F9" s="10"/>
      <c r="H9" s="11"/>
      <c r="I9" s="11"/>
      <c r="J9" s="12"/>
      <c r="K9" s="13"/>
      <c r="L9" s="13"/>
      <c r="M9" s="6"/>
    </row>
    <row r="10" spans="1:14" s="8" customFormat="1" ht="15" x14ac:dyDescent="0.25">
      <c r="C10" s="9"/>
      <c r="E10" s="10"/>
      <c r="F10" s="10"/>
      <c r="H10" s="11"/>
      <c r="I10" s="11"/>
      <c r="J10" s="12"/>
      <c r="K10" s="13"/>
      <c r="L10" s="13"/>
      <c r="M10" s="6"/>
    </row>
    <row r="11" spans="1:14" s="8" customFormat="1" ht="15" x14ac:dyDescent="0.25">
      <c r="C11" s="9"/>
      <c r="E11" s="10"/>
      <c r="F11" s="10"/>
      <c r="H11" s="11"/>
      <c r="I11" s="11"/>
      <c r="J11" s="12"/>
      <c r="K11" s="13"/>
      <c r="L11" s="13"/>
      <c r="M11" s="6"/>
    </row>
    <row r="12" spans="1:14" s="8" customFormat="1" ht="15" x14ac:dyDescent="0.25">
      <c r="C12" s="9"/>
      <c r="E12" s="10"/>
      <c r="F12" s="10"/>
      <c r="H12" s="11"/>
      <c r="I12" s="11"/>
      <c r="J12" s="12"/>
      <c r="K12" s="13"/>
      <c r="L12" s="13"/>
      <c r="M12" s="6"/>
    </row>
    <row r="13" spans="1:14" s="8" customFormat="1" ht="15" x14ac:dyDescent="0.25">
      <c r="C13" s="9"/>
      <c r="F13" s="10"/>
      <c r="H13" s="11"/>
      <c r="I13" s="11"/>
      <c r="J13" s="12"/>
      <c r="K13" s="13"/>
      <c r="L13" s="13"/>
      <c r="M13" s="6"/>
    </row>
    <row r="14" spans="1:14" s="8" customFormat="1" ht="15" x14ac:dyDescent="0.25">
      <c r="C14" s="9"/>
      <c r="F14" s="10"/>
      <c r="H14" s="11"/>
      <c r="I14" s="11"/>
      <c r="J14" s="12"/>
      <c r="K14" s="13"/>
      <c r="L14" s="13"/>
      <c r="M14" s="6"/>
    </row>
    <row r="15" spans="1:14" s="8" customFormat="1" ht="15" x14ac:dyDescent="0.25">
      <c r="C15" s="9"/>
      <c r="D15" s="10"/>
      <c r="F15" s="10"/>
      <c r="H15" s="11"/>
      <c r="I15" s="11"/>
      <c r="J15" s="12"/>
      <c r="K15" s="13"/>
      <c r="L15" s="13"/>
      <c r="M15" s="6"/>
    </row>
    <row r="16" spans="1:14" s="8" customFormat="1" ht="15" x14ac:dyDescent="0.25">
      <c r="C16" s="9"/>
      <c r="F16" s="10"/>
      <c r="H16" s="11"/>
      <c r="I16" s="11"/>
      <c r="J16" s="12"/>
      <c r="K16" s="13"/>
      <c r="L16" s="13"/>
      <c r="M16" s="6"/>
    </row>
    <row r="17" spans="1:13" s="8" customFormat="1" ht="15" x14ac:dyDescent="0.25">
      <c r="C17" s="9"/>
      <c r="F17" s="10"/>
      <c r="H17" s="11"/>
      <c r="I17" s="11"/>
      <c r="J17" s="12"/>
      <c r="K17" s="13"/>
      <c r="L17" s="13"/>
      <c r="M17" s="6"/>
    </row>
    <row r="18" spans="1:13" s="8" customFormat="1" ht="15" x14ac:dyDescent="0.25">
      <c r="C18" s="9"/>
      <c r="E18" s="10"/>
      <c r="F18" s="10"/>
      <c r="H18" s="11"/>
      <c r="I18" s="11"/>
      <c r="J18" s="12"/>
      <c r="K18" s="13"/>
      <c r="L18" s="13"/>
      <c r="M18" s="6"/>
    </row>
    <row r="19" spans="1:13" s="8" customFormat="1" ht="15" x14ac:dyDescent="0.25">
      <c r="C19" s="9"/>
      <c r="F19" s="10"/>
      <c r="H19" s="11"/>
      <c r="I19" s="11"/>
      <c r="J19" s="12"/>
      <c r="K19" s="13"/>
      <c r="L19" s="13"/>
      <c r="M19" s="6"/>
    </row>
    <row r="20" spans="1:13" s="8" customFormat="1" ht="15" x14ac:dyDescent="0.25">
      <c r="C20" s="9"/>
      <c r="F20" s="10"/>
      <c r="H20" s="11"/>
      <c r="I20" s="11"/>
      <c r="J20" s="12"/>
      <c r="K20" s="13"/>
      <c r="L20" s="13"/>
      <c r="M20" s="6"/>
    </row>
    <row r="21" spans="1:13" s="8" customFormat="1" ht="15" x14ac:dyDescent="0.25">
      <c r="C21" s="9"/>
      <c r="F21" s="10"/>
      <c r="H21" s="11"/>
      <c r="I21" s="11"/>
      <c r="J21" s="12"/>
      <c r="K21" s="13"/>
      <c r="L21" s="13"/>
      <c r="M21" s="6"/>
    </row>
    <row r="22" spans="1:13" s="8" customFormat="1" ht="15" x14ac:dyDescent="0.25">
      <c r="C22" s="9"/>
      <c r="F22" s="10"/>
      <c r="H22" s="11"/>
      <c r="I22" s="11"/>
      <c r="J22" s="12"/>
      <c r="K22" s="13"/>
      <c r="L22" s="13"/>
      <c r="M22" s="6"/>
    </row>
    <row r="23" spans="1:13" s="8" customFormat="1" ht="15" x14ac:dyDescent="0.25">
      <c r="C23" s="9"/>
      <c r="F23" s="10"/>
      <c r="H23" s="11"/>
      <c r="I23" s="11"/>
      <c r="J23" s="12"/>
      <c r="K23" s="13"/>
      <c r="L23" s="13"/>
      <c r="M23" s="6"/>
    </row>
    <row r="24" spans="1:13" s="8" customFormat="1" ht="15" x14ac:dyDescent="0.25">
      <c r="A24" s="14" t="s">
        <v>60</v>
      </c>
      <c r="B24" s="14"/>
      <c r="C24" s="15"/>
      <c r="D24" s="14"/>
      <c r="E24" s="14"/>
      <c r="F24" s="16">
        <f>SUM(F9:F23)</f>
        <v>0</v>
      </c>
      <c r="G24" s="14" t="e">
        <f>F24/$F$51*100</f>
        <v>#DIV/0!</v>
      </c>
      <c r="H24" s="17"/>
      <c r="I24" s="17"/>
      <c r="J24" s="17"/>
      <c r="K24" s="17"/>
      <c r="L24" s="16">
        <f>SUM(L9:L23)</f>
        <v>0</v>
      </c>
      <c r="M24" s="6"/>
    </row>
    <row r="25" spans="1:13" s="8" customFormat="1" ht="15" x14ac:dyDescent="0.25">
      <c r="A25" s="18"/>
      <c r="B25" s="18"/>
      <c r="C25" s="19"/>
      <c r="D25" s="18"/>
      <c r="E25" s="18"/>
      <c r="F25" s="20"/>
      <c r="G25" s="18"/>
      <c r="M25" s="6"/>
    </row>
    <row r="26" spans="1:13" s="8" customFormat="1" x14ac:dyDescent="0.25">
      <c r="B26" s="5" t="s">
        <v>61</v>
      </c>
      <c r="C26" s="9"/>
      <c r="F26" s="10"/>
      <c r="G26" s="8" t="e">
        <f>F26/$F$51*100</f>
        <v>#DIV/0!</v>
      </c>
      <c r="M26" s="6"/>
    </row>
    <row r="27" spans="1:13" s="8" customFormat="1" ht="15" x14ac:dyDescent="0.25">
      <c r="E27" s="10"/>
      <c r="F27" s="10"/>
      <c r="H27" s="11"/>
      <c r="I27" s="11"/>
      <c r="J27" s="12"/>
      <c r="K27" s="13"/>
      <c r="L27" s="13"/>
      <c r="M27" s="6"/>
    </row>
    <row r="28" spans="1:13" s="8" customFormat="1" ht="15" x14ac:dyDescent="0.25">
      <c r="C28" s="9"/>
      <c r="E28" s="10"/>
      <c r="F28" s="10"/>
      <c r="H28" s="11"/>
      <c r="I28" s="11"/>
      <c r="J28" s="12"/>
      <c r="K28" s="13"/>
      <c r="L28" s="13"/>
      <c r="M28" s="6"/>
    </row>
    <row r="29" spans="1:13" s="8" customFormat="1" ht="15" x14ac:dyDescent="0.25">
      <c r="C29" s="9"/>
      <c r="E29" s="10"/>
      <c r="F29" s="10"/>
      <c r="H29" s="11"/>
      <c r="I29" s="11"/>
      <c r="J29" s="12"/>
      <c r="K29" s="13"/>
      <c r="L29" s="13"/>
      <c r="M29" s="6"/>
    </row>
    <row r="30" spans="1:13" s="8" customFormat="1" ht="15" x14ac:dyDescent="0.25">
      <c r="C30" s="9"/>
      <c r="E30" s="10"/>
      <c r="F30" s="10"/>
      <c r="H30" s="11"/>
      <c r="I30" s="11"/>
      <c r="J30" s="12"/>
      <c r="K30" s="13"/>
      <c r="L30" s="13"/>
      <c r="M30" s="6"/>
    </row>
    <row r="31" spans="1:13" s="8" customFormat="1" ht="15" x14ac:dyDescent="0.25">
      <c r="C31" s="9"/>
      <c r="F31" s="10"/>
      <c r="H31" s="11"/>
      <c r="I31" s="11"/>
      <c r="J31" s="12"/>
      <c r="K31" s="13"/>
      <c r="L31" s="13"/>
      <c r="M31" s="6"/>
    </row>
    <row r="32" spans="1:13" s="8" customFormat="1" ht="15" x14ac:dyDescent="0.25">
      <c r="C32" s="9"/>
      <c r="F32" s="10"/>
      <c r="H32" s="11"/>
      <c r="I32" s="11"/>
      <c r="J32" s="12"/>
      <c r="K32" s="13"/>
      <c r="L32" s="13"/>
      <c r="M32" s="6"/>
    </row>
    <row r="33" spans="1:13" s="8" customFormat="1" ht="15" x14ac:dyDescent="0.25">
      <c r="C33" s="9"/>
      <c r="F33" s="10"/>
      <c r="H33" s="11"/>
      <c r="I33" s="11"/>
      <c r="J33" s="12"/>
      <c r="K33" s="13"/>
      <c r="L33" s="13"/>
      <c r="M33" s="6"/>
    </row>
    <row r="34" spans="1:13" s="8" customFormat="1" ht="15" x14ac:dyDescent="0.25">
      <c r="C34" s="9"/>
      <c r="F34" s="10"/>
      <c r="H34" s="11"/>
      <c r="I34" s="11"/>
      <c r="J34" s="12"/>
      <c r="K34" s="13"/>
      <c r="L34" s="13"/>
      <c r="M34" s="6"/>
    </row>
    <row r="35" spans="1:13" s="8" customFormat="1" ht="15" x14ac:dyDescent="0.25">
      <c r="C35" s="9"/>
      <c r="F35" s="10"/>
      <c r="H35" s="11"/>
      <c r="I35" s="11"/>
      <c r="J35" s="12"/>
      <c r="K35" s="13"/>
      <c r="L35" s="13"/>
      <c r="M35" s="6"/>
    </row>
    <row r="36" spans="1:13" s="8" customFormat="1" ht="15" x14ac:dyDescent="0.25">
      <c r="C36" s="9"/>
      <c r="F36" s="10"/>
      <c r="H36" s="11"/>
      <c r="I36" s="11"/>
      <c r="J36" s="12"/>
      <c r="K36" s="13"/>
      <c r="L36" s="13"/>
      <c r="M36" s="6"/>
    </row>
    <row r="37" spans="1:13" s="8" customFormat="1" ht="15" x14ac:dyDescent="0.25">
      <c r="A37" s="14" t="s">
        <v>68</v>
      </c>
      <c r="B37" s="14"/>
      <c r="C37" s="15"/>
      <c r="D37" s="14"/>
      <c r="E37" s="14"/>
      <c r="F37" s="16">
        <f>SUM(F27:F36)</f>
        <v>0</v>
      </c>
      <c r="G37" s="14" t="e">
        <f>F37/$F$51*100</f>
        <v>#DIV/0!</v>
      </c>
      <c r="H37" s="17"/>
      <c r="I37" s="17"/>
      <c r="J37" s="17"/>
      <c r="K37" s="17"/>
      <c r="L37" s="16">
        <f>SUM(L27:L36)</f>
        <v>0</v>
      </c>
      <c r="M37" s="6"/>
    </row>
    <row r="38" spans="1:13" s="8" customFormat="1" x14ac:dyDescent="0.25">
      <c r="C38" s="9"/>
      <c r="F38" s="10"/>
      <c r="M38" s="6"/>
    </row>
    <row r="39" spans="1:13" s="8" customFormat="1" x14ac:dyDescent="0.25">
      <c r="B39" s="5" t="s">
        <v>69</v>
      </c>
      <c r="C39" s="9"/>
      <c r="F39" s="10"/>
      <c r="G39" s="8" t="e">
        <f>F39/$F$51*100</f>
        <v>#DIV/0!</v>
      </c>
      <c r="M39" s="6"/>
    </row>
    <row r="40" spans="1:13" s="8" customFormat="1" ht="15" x14ac:dyDescent="0.25">
      <c r="C40" s="9"/>
      <c r="F40" s="10"/>
      <c r="H40" s="11"/>
      <c r="I40" s="11"/>
      <c r="J40" s="21"/>
      <c r="K40" s="13"/>
      <c r="L40" s="13"/>
      <c r="M40" s="6"/>
    </row>
    <row r="41" spans="1:13" s="8" customFormat="1" ht="15" x14ac:dyDescent="0.25">
      <c r="C41" s="9"/>
      <c r="F41" s="10"/>
      <c r="H41" s="11"/>
      <c r="I41" s="11"/>
      <c r="J41" s="21"/>
      <c r="K41" s="13"/>
      <c r="L41" s="13"/>
      <c r="M41" s="6"/>
    </row>
    <row r="42" spans="1:13" s="8" customFormat="1" ht="15" x14ac:dyDescent="0.25">
      <c r="C42" s="9"/>
      <c r="F42" s="10"/>
      <c r="H42" s="11"/>
      <c r="I42" s="11"/>
      <c r="J42" s="21"/>
      <c r="K42" s="13"/>
      <c r="L42" s="13"/>
      <c r="M42" s="6"/>
    </row>
    <row r="43" spans="1:13" s="8" customFormat="1" ht="15" x14ac:dyDescent="0.25">
      <c r="C43" s="9"/>
      <c r="F43" s="10"/>
      <c r="H43" s="11"/>
      <c r="I43" s="11"/>
      <c r="J43" s="21"/>
      <c r="K43" s="13"/>
      <c r="L43" s="13"/>
      <c r="M43" s="6"/>
    </row>
    <row r="44" spans="1:13" s="8" customFormat="1" ht="15" x14ac:dyDescent="0.25">
      <c r="C44" s="9"/>
      <c r="F44" s="10"/>
      <c r="H44" s="11"/>
      <c r="I44" s="11"/>
      <c r="J44" s="21"/>
      <c r="K44" s="13"/>
      <c r="L44" s="13"/>
      <c r="M44" s="6"/>
    </row>
    <row r="45" spans="1:13" s="8" customFormat="1" ht="15" x14ac:dyDescent="0.25">
      <c r="C45" s="9"/>
      <c r="F45" s="10"/>
      <c r="H45" s="11"/>
      <c r="I45" s="11"/>
      <c r="J45" s="21"/>
      <c r="K45" s="13"/>
      <c r="L45" s="13"/>
      <c r="M45" s="6"/>
    </row>
    <row r="46" spans="1:13" s="8" customFormat="1" ht="15" x14ac:dyDescent="0.25">
      <c r="C46" s="9"/>
      <c r="F46" s="10"/>
      <c r="H46" s="11"/>
      <c r="I46" s="11"/>
      <c r="J46" s="21"/>
      <c r="K46" s="13"/>
      <c r="L46" s="13"/>
      <c r="M46" s="6"/>
    </row>
    <row r="47" spans="1:13" s="8" customFormat="1" ht="15" x14ac:dyDescent="0.25">
      <c r="C47" s="9"/>
      <c r="F47" s="10"/>
      <c r="H47" s="11"/>
      <c r="I47" s="11"/>
      <c r="J47" s="21"/>
      <c r="K47" s="13"/>
      <c r="L47" s="13"/>
      <c r="M47" s="6"/>
    </row>
    <row r="48" spans="1:13" s="8" customFormat="1" ht="15" x14ac:dyDescent="0.25">
      <c r="C48" s="9"/>
      <c r="F48" s="10"/>
      <c r="H48" s="11"/>
      <c r="I48" s="11"/>
      <c r="J48" s="21"/>
      <c r="K48" s="13"/>
      <c r="L48" s="13"/>
      <c r="M48" s="6"/>
    </row>
    <row r="49" spans="1:14" s="8" customFormat="1" ht="15" x14ac:dyDescent="0.25">
      <c r="A49" s="18" t="s">
        <v>83</v>
      </c>
      <c r="B49" s="18"/>
      <c r="C49" s="19"/>
      <c r="D49" s="18"/>
      <c r="E49" s="18"/>
      <c r="F49" s="20">
        <f>SUM(F40:F48)</f>
        <v>0</v>
      </c>
      <c r="G49" s="18" t="e">
        <f>F49/$F$51*100</f>
        <v>#DIV/0!</v>
      </c>
      <c r="L49" s="13">
        <f>SUM(L40:L48)</f>
        <v>0</v>
      </c>
      <c r="M49" s="6"/>
    </row>
    <row r="51" spans="1:14" ht="15.75" x14ac:dyDescent="0.25">
      <c r="A51" s="22" t="s">
        <v>84</v>
      </c>
      <c r="B51" s="23"/>
      <c r="C51" s="24"/>
      <c r="D51" s="23"/>
      <c r="E51" s="23"/>
      <c r="F51" s="22">
        <f>F49+F37+F24</f>
        <v>0</v>
      </c>
      <c r="G51" s="23" t="e">
        <f>F51/$F$51*100</f>
        <v>#DIV/0!</v>
      </c>
      <c r="H51" s="25"/>
      <c r="I51" s="25"/>
      <c r="J51" s="25"/>
      <c r="K51" s="25"/>
      <c r="L51" s="22">
        <f>L49+L37+L24</f>
        <v>0</v>
      </c>
      <c r="M51" s="7"/>
      <c r="N51" s="7"/>
    </row>
    <row r="53" spans="1:14" ht="12.75" thickBot="1" x14ac:dyDescent="0.3">
      <c r="A53" s="26">
        <f>+H5</f>
        <v>0</v>
      </c>
      <c r="B53" s="7" t="s">
        <v>264</v>
      </c>
      <c r="M53" s="7"/>
      <c r="N53" s="7"/>
    </row>
    <row r="54" spans="1:14" ht="15.75" thickBot="1" x14ac:dyDescent="0.3">
      <c r="F54" s="28">
        <f>+L51</f>
        <v>0</v>
      </c>
      <c r="G54" s="29"/>
      <c r="H54" s="30" t="e">
        <f>F54/F55</f>
        <v>#DIV/0!</v>
      </c>
      <c r="M54" s="7"/>
      <c r="N54" s="7"/>
    </row>
    <row r="55" spans="1:14" ht="15.75" thickBot="1" x14ac:dyDescent="0.3">
      <c r="F55" s="28">
        <f>+F51</f>
        <v>0</v>
      </c>
      <c r="G55" s="31"/>
      <c r="H55" s="32"/>
      <c r="M55" s="7"/>
      <c r="N55" s="7"/>
    </row>
    <row r="56" spans="1:14" ht="12" x14ac:dyDescent="0.25">
      <c r="N56" s="7"/>
    </row>
  </sheetData>
  <autoFilter ref="A8:M49"/>
  <mergeCells count="11">
    <mergeCell ref="L3:M5"/>
    <mergeCell ref="C3:D3"/>
    <mergeCell ref="C4:D4"/>
    <mergeCell ref="C5:D5"/>
    <mergeCell ref="B1:M1"/>
    <mergeCell ref="B2:M2"/>
    <mergeCell ref="A3:A5"/>
    <mergeCell ref="J3:K3"/>
    <mergeCell ref="J4:K4"/>
    <mergeCell ref="J5:K5"/>
    <mergeCell ref="E3:H3"/>
  </mergeCells>
  <printOptions horizontalCentered="1"/>
  <pageMargins left="0.39370078740157483" right="0.39370078740157483" top="0.92083333333333328" bottom="0.74803149606299213" header="0.17604166666666668" footer="0.31496062992125984"/>
  <pageSetup scale="49" fitToHeight="0" orientation="landscape" r:id="rId1"/>
  <headerFooter>
    <oddHeader xml:space="preserve">&amp;L&amp;G&amp;C&amp;"-,Negrita"&amp;16
&amp;36AJUSTE DE COSTOS&amp;16
</oddHeader>
    <oddFooter>&amp;RFO-DGOP/DCP-01
Rev.02
P.a.D. 15/12/2021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IN-DGOP_DCP-01</vt:lpstr>
      <vt:lpstr>FO-DGOP_DCP-01 </vt:lpstr>
      <vt:lpstr>'FO-DGOP_DCP-01 '!Área_de_impresión</vt:lpstr>
      <vt:lpstr>'IN-DGOP_DCP-01'!Área_de_impresión</vt:lpstr>
      <vt:lpstr>'FO-DGOP_DCP-01 '!Títulos_a_imprimir</vt:lpstr>
      <vt:lpstr>'IN-DGOP_DCP-01'!Títulos_a_imprimir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FO-DGOP/DCP-01</dc:title>
  <dc:subject>Manual de Procesos y Procedimientos de la DGOP</dc:subject>
  <dc:creator>DGOP</dc:creator>
  <cp:keywords/>
  <dc:description>P.a.D. 17/03/17</dc:description>
  <cp:lastModifiedBy>Evelia Martinez Perez</cp:lastModifiedBy>
  <cp:lastPrinted>2017-05-11T14:14:49Z</cp:lastPrinted>
  <dcterms:created xsi:type="dcterms:W3CDTF">2015-09-15T23:40:42Z</dcterms:created>
  <dcterms:modified xsi:type="dcterms:W3CDTF">2021-12-15T20:34:50Z</dcterms:modified>
  <cp:category>Formato/Instructivo</cp:category>
  <cp:contentStatus>Liberado</cp:contentStatus>
</cp:coreProperties>
</file>